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1" activeTab="3"/>
  </bookViews>
  <sheets>
    <sheet name="Enfermeiros" sheetId="1" r:id="rId1"/>
    <sheet name="TGPS" sheetId="2" r:id="rId2"/>
    <sheet name="TEC DE RAIO X" sheetId="3" r:id="rId3"/>
    <sheet name="INSPETORIA E SERVIÇOS GERAIS" sheetId="4" r:id="rId4"/>
    <sheet name="MOTORISTA" sheetId="5" r:id="rId5"/>
    <sheet name="Técnicos de Enfermagem" sheetId="6" r:id="rId6"/>
    <sheet name="Multi - farmácia - Assit. Socia" sheetId="7" r:id="rId7"/>
  </sheets>
  <definedNames>
    <definedName name="_xlnm.Print_Area" localSheetId="0">'Enfermeiros'!$A$1:$AM$43</definedName>
    <definedName name="Excel_BuiltIn_Print_Area" localSheetId="0">'Enfermeiros'!$A$1:$AM$43</definedName>
  </definedNames>
  <calcPr fullCalcOnLoad="1"/>
</workbook>
</file>

<file path=xl/sharedStrings.xml><?xml version="1.0" encoding="utf-8"?>
<sst xmlns="http://schemas.openxmlformats.org/spreadsheetml/2006/main" count="4113" uniqueCount="430">
  <si>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</si>
  <si>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</si>
  <si>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</si>
  <si>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</si>
  <si>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</si>
  <si>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</si>
  <si>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</si>
  <si>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</si>
  <si>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</si>
  <si>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</si>
  <si>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</si>
  <si>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</si>
  <si>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</si>
  <si>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</si>
  <si>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</si>
  <si>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</si>
  <si>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</si>
  <si>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</si>
  <si>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</si>
  <si>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F.O</t>
  </si>
  <si>
    <t>P</t>
  </si>
  <si>
    <t>Joselma Ap. Dorigon</t>
  </si>
  <si>
    <t>Fundo</t>
  </si>
  <si>
    <t>Gislaine de Mari Santos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</si>
  <si>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</si>
  <si>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</si>
  <si>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</si>
  <si>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</si>
  <si>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</si>
  <si>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</si>
  <si>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</si>
  <si>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</si>
  <si>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</si>
  <si>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Patricia Cristina F. Couto</t>
  </si>
  <si>
    <t>Diego Bonfim Ledo Pinto</t>
  </si>
  <si>
    <t>Legenda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</si>
  <si>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</si>
  <si>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</si>
  <si>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</si>
  <si>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</si>
  <si>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</si>
  <si>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</si>
  <si>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</si>
  <si>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</si>
  <si>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</si>
  <si>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</si>
  <si>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</si>
  <si>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</si>
  <si>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</si>
  <si>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</si>
  <si>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</si>
  <si>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</si>
  <si>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</si>
  <si>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</si>
  <si>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</si>
  <si>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</si>
  <si>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</si>
  <si>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</si>
  <si>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</si>
  <si>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</si>
  <si>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</si>
  <si>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</si>
  <si>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</si>
  <si>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</si>
  <si>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</si>
  <si>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</si>
  <si>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Pereira Ambrogi</t>
  </si>
  <si>
    <t>Rosângela dos Anjos Cardoso</t>
  </si>
  <si>
    <t>643659 AUX</t>
  </si>
  <si>
    <t>Thiago Coutinho Gonçalves     ORT</t>
  </si>
  <si>
    <t>471788 TEC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</si>
  <si>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</si>
  <si>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</si>
  <si>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</si>
  <si>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</si>
  <si>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</si>
  <si>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</si>
  <si>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</si>
  <si>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527685 AUX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</si>
  <si>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</si>
  <si>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</si>
  <si>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</si>
  <si>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</si>
  <si>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</si>
  <si>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</si>
  <si>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</si>
  <si>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</si>
  <si>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</si>
  <si>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</si>
  <si>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</si>
  <si>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</si>
  <si>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</si>
  <si>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</si>
  <si>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</si>
  <si>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</si>
  <si>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</si>
  <si>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</si>
  <si>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</si>
  <si>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</si>
  <si>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</si>
  <si>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</si>
  <si>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</si>
  <si>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</si>
  <si>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</si>
  <si>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Maria de Lourdes R.  Santos</t>
  </si>
  <si>
    <t>1063653 TEC</t>
  </si>
  <si>
    <t>Patrícia Antunes       ORT</t>
  </si>
  <si>
    <t>874107 TEC</t>
  </si>
  <si>
    <t>Renata Tozetti Resolen</t>
  </si>
  <si>
    <t>462459 TEC</t>
  </si>
  <si>
    <t>325341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</si>
  <si>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</si>
  <si>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</si>
  <si>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</si>
  <si>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</si>
  <si>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</si>
  <si>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</si>
  <si>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</si>
  <si>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</si>
  <si>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</si>
  <si>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</si>
  <si>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</si>
  <si>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</si>
  <si>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</si>
  <si>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</si>
  <si>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</si>
  <si>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</si>
  <si>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</si>
  <si>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</si>
  <si>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</si>
  <si>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</si>
  <si>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</si>
  <si>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</si>
  <si>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</si>
  <si>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</si>
  <si>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</si>
  <si>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</si>
  <si>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</si>
  <si>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</si>
  <si>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</si>
  <si>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</si>
  <si>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</si>
  <si>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</si>
  <si>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</si>
  <si>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</si>
  <si>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</si>
  <si>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1060307 TEC</t>
  </si>
  <si>
    <t>Orivaldo Bezerra dos Santos</t>
  </si>
  <si>
    <t>456113 TEC</t>
  </si>
  <si>
    <t>Tatiane Ayumi Shiozawa Furlan</t>
  </si>
  <si>
    <t>602924 AUX</t>
  </si>
  <si>
    <t xml:space="preserve">Wilton José de Oliveira </t>
  </si>
  <si>
    <t>613248 TEC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</si>
  <si>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</si>
  <si>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</si>
  <si>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</si>
  <si>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</si>
  <si>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</si>
  <si>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</si>
  <si>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</si>
  <si>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</si>
  <si>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</si>
  <si>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</si>
  <si>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</si>
  <si>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</si>
  <si>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</si>
  <si>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</si>
  <si>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</si>
  <si>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</si>
  <si>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</si>
  <si>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</si>
  <si>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</si>
  <si>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</si>
  <si>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</si>
  <si>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</si>
  <si>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</si>
  <si>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</si>
  <si>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</si>
  <si>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</si>
  <si>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</si>
  <si>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</si>
  <si>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</si>
  <si>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</si>
  <si>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</si>
  <si>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</si>
  <si>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</si>
  <si>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</si>
  <si>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</si>
  <si>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</si>
  <si>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</si>
  <si>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</si>
  <si>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</si>
  <si>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</si>
  <si>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</si>
  <si>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</si>
  <si>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</si>
  <si>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</si>
  <si>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</si>
  <si>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</si>
  <si>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</si>
  <si>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</si>
  <si>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</si>
  <si>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</si>
  <si>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</si>
  <si>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</si>
  <si>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</si>
  <si>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</si>
  <si>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MARISA MIUKI KISSU</t>
  </si>
  <si>
    <t>Assistente de Farmácia</t>
  </si>
  <si>
    <t>DEISE AMICHI</t>
  </si>
  <si>
    <t>GRUPO 1</t>
  </si>
  <si>
    <t>07-19h</t>
  </si>
  <si>
    <t>HELOISE OLIVEIRA SANTANA</t>
  </si>
  <si>
    <t>GRUPO 2</t>
  </si>
  <si>
    <t>GILBERTO GONÇALVES AGUIAR</t>
  </si>
  <si>
    <t>GRUPO 3</t>
  </si>
  <si>
    <t>JULIANA DE CARVALHO VIANA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</si>
  <si>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</si>
  <si>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</si>
  <si>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</si>
  <si>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</si>
  <si>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</si>
  <si>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ATESTADO</t>
  </si>
  <si>
    <t>ATESTADO MEDICO</t>
  </si>
  <si>
    <t>EQUIPE</t>
  </si>
  <si>
    <t>Rubens Nogueira do Nascimento</t>
  </si>
  <si>
    <t>Derci Ferreira de Souza Junior</t>
  </si>
  <si>
    <t>Willian Paduan</t>
  </si>
  <si>
    <t>08-14H</t>
  </si>
  <si>
    <t>Rinaldo Silveira</t>
  </si>
  <si>
    <t>I</t>
  </si>
  <si>
    <t>232459AUX</t>
  </si>
  <si>
    <t>Jussimara de Lima Pereira</t>
  </si>
  <si>
    <t>PA LEONOR</t>
  </si>
  <si>
    <t>COBERTURA</t>
  </si>
  <si>
    <t>Edna Mª de Souza</t>
  </si>
  <si>
    <t>UBS PARIGOT</t>
  </si>
  <si>
    <t>Marta Barbosa Pereira</t>
  </si>
  <si>
    <t>UBS Mº CECILIA</t>
  </si>
  <si>
    <t>Rosimeire Terezinha</t>
  </si>
  <si>
    <t>TÉCNICO ENFERMAGEM EXTERNOS</t>
  </si>
  <si>
    <t>LOTAÇÃO</t>
  </si>
  <si>
    <t>Josébio de Paula    IMP</t>
  </si>
  <si>
    <t xml:space="preserve">Claudinei Rocco    </t>
  </si>
  <si>
    <t>EXTERNO</t>
  </si>
  <si>
    <t>Erivelton Ap D ramos</t>
  </si>
  <si>
    <t>Franciele Dinis Ribeiro</t>
  </si>
  <si>
    <t>Pamela Cristina Correia Pereira</t>
  </si>
  <si>
    <t xml:space="preserve"> PSS</t>
  </si>
  <si>
    <t>12x36</t>
  </si>
  <si>
    <t>Sidneia Teixeira</t>
  </si>
  <si>
    <t>PSS</t>
  </si>
  <si>
    <t>Walmir Dias dos Santos</t>
  </si>
  <si>
    <t xml:space="preserve">Elaine Cristina da Silva </t>
  </si>
  <si>
    <t xml:space="preserve">Danilo de Campos </t>
  </si>
  <si>
    <t xml:space="preserve">Andressa Zacarin </t>
  </si>
  <si>
    <t>SAMU</t>
  </si>
  <si>
    <t>PSS ate 23/05</t>
  </si>
  <si>
    <t>Daiane Merisse</t>
  </si>
  <si>
    <t>CAPS</t>
  </si>
  <si>
    <t>PSS ate 17/05</t>
  </si>
  <si>
    <t>Karina Gonçalves</t>
  </si>
  <si>
    <t xml:space="preserve">Vanora Angelita Ceribelli de Souza </t>
  </si>
  <si>
    <t>Elzira da Silva Camilo</t>
  </si>
  <si>
    <t>Vilma de Brito</t>
  </si>
  <si>
    <t xml:space="preserve">PSS </t>
  </si>
  <si>
    <t>Edcleia Matioli</t>
  </si>
  <si>
    <t>PSS  ate 29/05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</si>
  <si>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MAIO -  2022
</t>
    </r>
    <r>
      <rPr>
        <b/>
        <sz val="7"/>
        <rFont val="Verdana"/>
        <family val="2"/>
      </rPr>
      <t xml:space="preserve">CARGA HORÁRIA -22 DIAS ÚTEIS -132 HS
ESCALA DE PLANTÃO TÉCNICOS DE ENFERMAGEM
</t>
    </r>
  </si>
  <si>
    <t>PSS 12X36</t>
  </si>
  <si>
    <r>
      <rPr>
        <b/>
        <sz val="8"/>
        <color indexed="10"/>
        <rFont val="Arial"/>
        <family val="2"/>
      </rPr>
      <t>ESCALA DE TRABALHO DO UPA CO - LONDRINA - MAIO -  2022</t>
    </r>
    <r>
      <rPr>
        <b/>
        <sz val="8"/>
        <rFont val="Arial"/>
        <family val="2"/>
      </rPr>
      <t xml:space="preserve">
CARGA HORÁRIA - 22 DIAS ÚTEIS 132  HS
ESCALA DE PLANTÃO Farmácia - Assitente Social</t>
    </r>
  </si>
  <si>
    <r>
      <t xml:space="preserve">ESCALA DE TRABALHO DO UPA CO - LONDRINA -MAIO -  2022
</t>
    </r>
    <r>
      <rPr>
        <b/>
        <sz val="8"/>
        <rFont val="Arial"/>
        <family val="2"/>
      </rPr>
      <t>CARGA HORÁRIA - 22 DIAS ÚTEIS 132  HS
ESCALA DE PLANTÃO DOS ENFERMEIROS</t>
    </r>
  </si>
  <si>
    <t>F.O ate 03/06</t>
  </si>
  <si>
    <t>A.F</t>
  </si>
  <si>
    <t xml:space="preserve">Osvaldo Rissi  </t>
  </si>
  <si>
    <t>C</t>
  </si>
  <si>
    <r>
      <t xml:space="preserve">
</t>
    </r>
    <r>
      <rPr>
        <b/>
        <sz val="10"/>
        <color indexed="10"/>
        <rFont val="Arial"/>
        <family val="2"/>
      </rPr>
      <t>ESCALA DE TRABALHO DO UPA CENTRO OESTE - MAIO -  2022</t>
    </r>
    <r>
      <rPr>
        <b/>
        <sz val="10"/>
        <rFont val="Arial"/>
        <family val="2"/>
      </rPr>
      <t xml:space="preserve">
CARGA HORÁRIA - 22  DIAS ÚTEIS -   HS 132
ESCALA DE PLANTÃO TGPs
</t>
    </r>
  </si>
  <si>
    <t>APOIO</t>
  </si>
  <si>
    <t>15161-0</t>
  </si>
  <si>
    <t>Erika Yamashiro</t>
  </si>
  <si>
    <t>Recepção</t>
  </si>
  <si>
    <t>F</t>
  </si>
  <si>
    <t>15310-9</t>
  </si>
  <si>
    <t>Paulo Rogerio Frutuoso</t>
  </si>
  <si>
    <t>15158-0</t>
  </si>
  <si>
    <t>Sheila Cristina Hirata</t>
  </si>
  <si>
    <t>13-19H</t>
  </si>
  <si>
    <t>13986-6</t>
  </si>
  <si>
    <t>Juliano Pantano</t>
  </si>
  <si>
    <t>42764-0</t>
  </si>
  <si>
    <t>Jusley Pereira Soares Muniz</t>
  </si>
  <si>
    <t>19h - 07h</t>
  </si>
  <si>
    <t>12084-7</t>
  </si>
  <si>
    <t>Edson Silverio da Silva</t>
  </si>
  <si>
    <t>13300-0</t>
  </si>
  <si>
    <t>Aparecida Evaristo S. Galcivechi</t>
  </si>
  <si>
    <t>13823-1</t>
  </si>
  <si>
    <t>Jose Rafael Dias</t>
  </si>
  <si>
    <t>12110-0</t>
  </si>
  <si>
    <t>Andre Luis U. Melnick</t>
  </si>
  <si>
    <t>19H - 07H</t>
  </si>
  <si>
    <t>13148-2</t>
  </si>
  <si>
    <t>Anderson Junior Sabino</t>
  </si>
  <si>
    <t>Apoio</t>
  </si>
  <si>
    <t>15160-2</t>
  </si>
  <si>
    <t>Carolina Amante F. Santini</t>
  </si>
  <si>
    <t>Faturamento</t>
  </si>
  <si>
    <t>15360-5</t>
  </si>
  <si>
    <t>Dulcineia Andrade</t>
  </si>
  <si>
    <t>Coord. Adm</t>
  </si>
  <si>
    <t>FLEXIVEL</t>
  </si>
  <si>
    <t>LEGENDA</t>
  </si>
  <si>
    <t>I: NOITE - 19:00 ÀS 01:00</t>
  </si>
  <si>
    <t>________________________________________________________</t>
  </si>
  <si>
    <t>Mat. 15.360-5</t>
  </si>
  <si>
    <t>Coord. Administrativa UPA Centro Oeste</t>
  </si>
  <si>
    <r>
      <rPr>
        <b/>
        <sz val="10"/>
        <color indexed="10"/>
        <rFont val="Arial"/>
        <family val="2"/>
      </rPr>
      <t>ESCALA DE TRABALHO DO UPA CENTRO OESTE - MAIO-  2022</t>
    </r>
    <r>
      <rPr>
        <b/>
        <sz val="10"/>
        <rFont val="Arial"/>
        <family val="2"/>
      </rPr>
      <t xml:space="preserve">
CARGA HORÁRIA - 22 DIAS ÚTEIS 105,6 HS
ESCALA DE PLANTÃO TÉCNICO DE RADIOLOGIA</t>
    </r>
  </si>
  <si>
    <t>Tec. Rx</t>
  </si>
  <si>
    <t>13231-4</t>
  </si>
  <si>
    <t>Rogério Correia dos Santos</t>
  </si>
  <si>
    <t>RAIO X</t>
  </si>
  <si>
    <t>7h-11h</t>
  </si>
  <si>
    <t>D1</t>
  </si>
  <si>
    <t>MT1</t>
  </si>
  <si>
    <t>13583-6</t>
  </si>
  <si>
    <t>Anderson Meirelles Nogueira</t>
  </si>
  <si>
    <t>03201T</t>
  </si>
  <si>
    <t>11h-15h</t>
  </si>
  <si>
    <t>15472-5</t>
  </si>
  <si>
    <t>Gabriela Matesco Carreteiro</t>
  </si>
  <si>
    <t>04141T</t>
  </si>
  <si>
    <t>15h-19h</t>
  </si>
  <si>
    <t>D2</t>
  </si>
  <si>
    <t>TT1</t>
  </si>
  <si>
    <t>T1</t>
  </si>
  <si>
    <t>ARTIGO 130</t>
  </si>
  <si>
    <t>15050-9</t>
  </si>
  <si>
    <t>Maria Jose da Silva</t>
  </si>
  <si>
    <t>05484T</t>
  </si>
  <si>
    <t>19-7h</t>
  </si>
  <si>
    <t>T1N</t>
  </si>
  <si>
    <t>15048-7</t>
  </si>
  <si>
    <t>Leandro Henrique A. Morais</t>
  </si>
  <si>
    <t>05799T</t>
  </si>
  <si>
    <t>15051-7</t>
  </si>
  <si>
    <t>Elisangela Augusto de Miranda</t>
  </si>
  <si>
    <t>15128-9</t>
  </si>
  <si>
    <t>Danilo Heitor Cevallo Crosxiati</t>
  </si>
  <si>
    <t>04218T</t>
  </si>
  <si>
    <t>Fernando Ap. Andrade Santos</t>
  </si>
  <si>
    <t>04999T</t>
  </si>
  <si>
    <t>ESPECIAL</t>
  </si>
  <si>
    <t>LEGENDA:</t>
  </si>
  <si>
    <t>M - MANHA - 07:00 ÁS 12:00</t>
  </si>
  <si>
    <t xml:space="preserve">T - TARDE - 10:00 ÀS 15:00 </t>
  </si>
  <si>
    <t>T1 - TARDE - 14:00 ÁS 19:00</t>
  </si>
  <si>
    <t>Responsável Técnico</t>
  </si>
  <si>
    <t xml:space="preserve">Dulcineia Andrade </t>
  </si>
  <si>
    <t>N - NOITE - 19:00 ÁS 07:00</t>
  </si>
  <si>
    <t>D1: MANHA - 7:00  ÀS 13:00</t>
  </si>
  <si>
    <t>MAT. 13231-4</t>
  </si>
  <si>
    <t>D2: TARDE - 13:00 ÀS 19:00</t>
  </si>
  <si>
    <t xml:space="preserve">: </t>
  </si>
  <si>
    <t>N1 : NOITE - 19:00 ÁS 01:00</t>
  </si>
  <si>
    <t>N2 - NOITE 01:00 ÁS 07:00</t>
  </si>
  <si>
    <r>
      <rPr>
        <b/>
        <sz val="10"/>
        <color indexed="10"/>
        <rFont val="Arial"/>
        <family val="2"/>
      </rPr>
      <t>ESCALA DE TRABALHO DO UPA CENTRO OESTE - MAIO -  2022</t>
    </r>
    <r>
      <rPr>
        <b/>
        <sz val="10"/>
        <rFont val="Arial"/>
        <family val="2"/>
      </rPr>
      <t xml:space="preserve">
CARGA HORÁRIA - 22 DIAS ÚTEIS 132  HS
ESCALA DE PLANTÃO INSPETORIA E SERVIÇOS GERAIS</t>
    </r>
  </si>
  <si>
    <t>Serviços Gerais</t>
  </si>
  <si>
    <t>Ivone Costa dos Santos</t>
  </si>
  <si>
    <t>C.O</t>
  </si>
  <si>
    <t>7h - 19h</t>
  </si>
  <si>
    <t>Max Willian Jacques da Silva</t>
  </si>
  <si>
    <t>Izabel Cristina Gaspar</t>
  </si>
  <si>
    <t>Cristiane Pamela A.  Fraga</t>
  </si>
  <si>
    <t>Bianca Ramos Sodre</t>
  </si>
  <si>
    <t>Marilda Elias</t>
  </si>
  <si>
    <t>Elga Idalina de Oliveira</t>
  </si>
  <si>
    <t>19h - 7h</t>
  </si>
  <si>
    <t>Cristiliane Maria da Silva</t>
  </si>
  <si>
    <t>12509-1</t>
  </si>
  <si>
    <t>Evelyne Pereira Merlini</t>
  </si>
  <si>
    <t>11030-2</t>
  </si>
  <si>
    <t>Lucinei fernandes Rebeque</t>
  </si>
  <si>
    <t>11770-6</t>
  </si>
  <si>
    <t>Josue Pereira de Oliveira</t>
  </si>
  <si>
    <t>12507-5</t>
  </si>
  <si>
    <t>Jose Aparecida da Costa</t>
  </si>
  <si>
    <t>OBS: AS COLABORADORAS DOS SERVIÇOS GERAIS SÃO CONTRATADAS PELA EMPRESA CENTRALLIMP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</si>
  <si>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</si>
  <si>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</si>
  <si>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</si>
  <si>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r>
      <rPr>
        <b/>
        <sz val="10"/>
        <color indexed="10"/>
        <rFont val="Arial"/>
        <family val="2"/>
      </rPr>
      <t>ESCALA DE TRABALHO DO UPA CENTRO OESTE -  MAIO -  2022</t>
    </r>
    <r>
      <rPr>
        <b/>
        <sz val="10"/>
        <rFont val="Arial"/>
        <family val="2"/>
      </rPr>
      <t xml:space="preserve">
CARGA HORÁRIA -  22  DIAS ÚTEIS  132  HS
ESCALA DE PLANTÃO CONDUTORES</t>
    </r>
  </si>
  <si>
    <t>CONTATO</t>
  </si>
  <si>
    <t>Condutor/Motorista</t>
  </si>
  <si>
    <t>10457-4</t>
  </si>
  <si>
    <t>Jair Mendes Cordeiro</t>
  </si>
  <si>
    <t>99845-3775</t>
  </si>
  <si>
    <t>NA</t>
  </si>
  <si>
    <t>PNA</t>
  </si>
  <si>
    <t>11098-1</t>
  </si>
  <si>
    <t>Antonio Gilmar Viana</t>
  </si>
  <si>
    <t>98411-3616</t>
  </si>
  <si>
    <t>10456-6</t>
  </si>
  <si>
    <t>João de Oliveira Machado</t>
  </si>
  <si>
    <t>99992-7193</t>
  </si>
  <si>
    <t>Condutor/motorista - Cobertura</t>
  </si>
  <si>
    <t>14315-4</t>
  </si>
  <si>
    <t>Reginaldo Jose Gomes</t>
  </si>
  <si>
    <t>99125-7788/</t>
  </si>
  <si>
    <t>NB</t>
  </si>
  <si>
    <t>14294-8</t>
  </si>
  <si>
    <t>MARCOS ALENCAR</t>
  </si>
  <si>
    <t>98433-3058</t>
  </si>
  <si>
    <t>14320-0</t>
  </si>
  <si>
    <t>Jose Luiz França</t>
  </si>
  <si>
    <t>99945-3864</t>
  </si>
  <si>
    <t>14305-7</t>
  </si>
  <si>
    <t>ADMILSON DE CAMARGO</t>
  </si>
  <si>
    <t>98439-1606</t>
  </si>
  <si>
    <t>14327-8</t>
  </si>
  <si>
    <t>DIEGO SENEGALHA</t>
  </si>
  <si>
    <t>99627-7288</t>
  </si>
  <si>
    <t>14300-6</t>
  </si>
  <si>
    <t>VLADEIR CARMONA</t>
  </si>
  <si>
    <t>99843-1560</t>
  </si>
  <si>
    <t>14304-9</t>
  </si>
  <si>
    <t>CLAUDIO CESAR DA SILVA</t>
  </si>
  <si>
    <t>99997-2592</t>
  </si>
  <si>
    <t>P: PLANTÃO - 07:00 ÀS 19:00</t>
  </si>
  <si>
    <t>NA: NOITE - 19:00 ÁS 01:00</t>
  </si>
  <si>
    <t>NB: NOITE  - 01:00 AS 07:00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</si>
</sst>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20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Black"/>
      <family val="2"/>
    </font>
    <font>
      <sz val="6"/>
      <name val="Arial Narrow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8"/>
      <name val="Arial Black"/>
      <family val="2"/>
    </font>
    <font>
      <b/>
      <sz val="6.5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lbertus MT"/>
      <family val="2"/>
    </font>
    <font>
      <b/>
      <sz val="7"/>
      <name val="Arial Narrow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8"/>
      <color indexed="10"/>
      <name val="Arial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 Black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sz val="6"/>
      <color rgb="FFFF0000"/>
      <name val="Verdana"/>
      <family val="2"/>
    </font>
    <font>
      <b/>
      <sz val="8"/>
      <color rgb="FFFF0000"/>
      <name val="Arial"/>
      <family val="2"/>
    </font>
    <font>
      <sz val="8"/>
      <color rgb="FFFF0000"/>
      <name val="Arial Black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Black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8" fillId="29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3" fillId="21" borderId="5" applyNumberFormat="0" applyAlignment="0" applyProtection="0"/>
    <xf numFmtId="41" fontId="1" fillId="0" borderId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43" fontId="1" fillId="0" borderId="0" applyFill="0" applyBorder="0" applyAlignment="0" applyProtection="0"/>
  </cellStyleXfs>
  <cellXfs count="7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1" fontId="37" fillId="35" borderId="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49" fontId="28" fillId="35" borderId="11" xfId="0" applyNumberFormat="1" applyFont="1" applyFill="1" applyBorder="1" applyAlignment="1">
      <alignment horizontal="center" vertical="center" wrapText="1"/>
    </xf>
    <xf numFmtId="3" fontId="28" fillId="0" borderId="11" xfId="50" applyNumberFormat="1" applyFont="1" applyFill="1" applyBorder="1" applyAlignment="1">
      <alignment horizontal="center" vertical="center"/>
      <protection/>
    </xf>
    <xf numFmtId="16" fontId="24" fillId="0" borderId="0" xfId="0" applyNumberFormat="1" applyFont="1" applyAlignment="1">
      <alignment/>
    </xf>
    <xf numFmtId="0" fontId="27" fillId="35" borderId="21" xfId="0" applyFont="1" applyFill="1" applyBorder="1" applyAlignment="1">
      <alignment horizontal="left" vertical="center"/>
    </xf>
    <xf numFmtId="0" fontId="27" fillId="35" borderId="14" xfId="0" applyFont="1" applyFill="1" applyBorder="1" applyAlignment="1">
      <alignment vertical="center"/>
    </xf>
    <xf numFmtId="0" fontId="27" fillId="35" borderId="14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35" fillId="35" borderId="22" xfId="0" applyFont="1" applyFill="1" applyBorder="1" applyAlignment="1">
      <alignment horizontal="center" vertical="center"/>
    </xf>
    <xf numFmtId="1" fontId="36" fillId="35" borderId="22" xfId="0" applyNumberFormat="1" applyFont="1" applyFill="1" applyBorder="1" applyAlignment="1">
      <alignment horizontal="center" vertical="center"/>
    </xf>
    <xf numFmtId="1" fontId="37" fillId="35" borderId="22" xfId="0" applyNumberFormat="1" applyFont="1" applyFill="1" applyBorder="1" applyAlignment="1">
      <alignment horizontal="center"/>
    </xf>
    <xf numFmtId="0" fontId="27" fillId="35" borderId="14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/>
    </xf>
    <xf numFmtId="0" fontId="32" fillId="35" borderId="0" xfId="0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left" vertical="center"/>
    </xf>
    <xf numFmtId="0" fontId="27" fillId="34" borderId="11" xfId="0" applyFont="1" applyFill="1" applyBorder="1" applyAlignment="1">
      <alignment horizontal="left" vertical="center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center"/>
    </xf>
    <xf numFmtId="0" fontId="27" fillId="34" borderId="11" xfId="0" applyFont="1" applyFill="1" applyBorder="1" applyAlignment="1">
      <alignment vertical="center"/>
    </xf>
    <xf numFmtId="49" fontId="28" fillId="34" borderId="11" xfId="0" applyNumberFormat="1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/>
    </xf>
    <xf numFmtId="0" fontId="28" fillId="0" borderId="11" xfId="50" applyNumberFormat="1" applyFont="1" applyFill="1" applyBorder="1" applyAlignment="1">
      <alignment horizontal="center" vertical="center" wrapText="1"/>
      <protection/>
    </xf>
    <xf numFmtId="16" fontId="28" fillId="35" borderId="11" xfId="0" applyNumberFormat="1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1" fillId="36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26" xfId="0" applyFont="1" applyBorder="1" applyAlignment="1">
      <alignment/>
    </xf>
    <xf numFmtId="0" fontId="11" fillId="35" borderId="26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5" fillId="37" borderId="27" xfId="0" applyFont="1" applyFill="1" applyBorder="1" applyAlignment="1">
      <alignment horizontal="left" vertical="center"/>
    </xf>
    <xf numFmtId="0" fontId="45" fillId="37" borderId="28" xfId="0" applyFont="1" applyFill="1" applyBorder="1" applyAlignment="1">
      <alignment horizontal="center" vertical="center"/>
    </xf>
    <xf numFmtId="0" fontId="35" fillId="37" borderId="28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35" borderId="28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45" fillId="37" borderId="28" xfId="0" applyFont="1" applyFill="1" applyBorder="1" applyAlignment="1">
      <alignment horizontal="left" vertical="center"/>
    </xf>
    <xf numFmtId="0" fontId="44" fillId="38" borderId="28" xfId="0" applyFont="1" applyFill="1" applyBorder="1" applyAlignment="1">
      <alignment horizontal="center" vertical="center"/>
    </xf>
    <xf numFmtId="0" fontId="34" fillId="38" borderId="28" xfId="0" applyFont="1" applyFill="1" applyBorder="1" applyAlignment="1">
      <alignment horizontal="center" vertical="center"/>
    </xf>
    <xf numFmtId="0" fontId="16" fillId="38" borderId="28" xfId="0" applyFont="1" applyFill="1" applyBorder="1" applyAlignment="1">
      <alignment horizontal="center" vertical="center"/>
    </xf>
    <xf numFmtId="0" fontId="35" fillId="38" borderId="27" xfId="0" applyFont="1" applyFill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45" fillId="37" borderId="30" xfId="0" applyFont="1" applyFill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5" fillId="39" borderId="3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8" fillId="41" borderId="32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0" fontId="8" fillId="41" borderId="34" xfId="0" applyFont="1" applyFill="1" applyBorder="1" applyAlignment="1">
      <alignment horizontal="center" vertical="center"/>
    </xf>
    <xf numFmtId="0" fontId="8" fillId="39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1" fontId="9" fillId="34" borderId="35" xfId="0" applyNumberFormat="1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8" fillId="40" borderId="37" xfId="0" applyFont="1" applyFill="1" applyBorder="1" applyAlignment="1">
      <alignment horizontal="center" vertical="center"/>
    </xf>
    <xf numFmtId="0" fontId="8" fillId="42" borderId="37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85" fillId="43" borderId="38" xfId="0" applyFont="1" applyFill="1" applyBorder="1" applyAlignment="1">
      <alignment vertical="center"/>
    </xf>
    <xf numFmtId="0" fontId="21" fillId="43" borderId="39" xfId="0" applyFont="1" applyFill="1" applyBorder="1" applyAlignment="1">
      <alignment horizontal="center" vertical="center"/>
    </xf>
    <xf numFmtId="0" fontId="43" fillId="43" borderId="39" xfId="0" applyFont="1" applyFill="1" applyBorder="1" applyAlignment="1">
      <alignment horizontal="center" vertical="center"/>
    </xf>
    <xf numFmtId="0" fontId="85" fillId="43" borderId="40" xfId="0" applyFont="1" applyFill="1" applyBorder="1" applyAlignment="1">
      <alignment vertical="center"/>
    </xf>
    <xf numFmtId="0" fontId="44" fillId="43" borderId="28" xfId="0" applyFont="1" applyFill="1" applyBorder="1" applyAlignment="1">
      <alignment horizontal="center" vertical="center"/>
    </xf>
    <xf numFmtId="0" fontId="43" fillId="43" borderId="28" xfId="0" applyFont="1" applyFill="1" applyBorder="1" applyAlignment="1">
      <alignment horizontal="center" vertical="center"/>
    </xf>
    <xf numFmtId="0" fontId="85" fillId="43" borderId="27" xfId="0" applyFont="1" applyFill="1" applyBorder="1" applyAlignment="1">
      <alignment horizontal="left" vertical="center"/>
    </xf>
    <xf numFmtId="0" fontId="21" fillId="43" borderId="28" xfId="0" applyFont="1" applyFill="1" applyBorder="1" applyAlignment="1">
      <alignment horizontal="center" vertical="center"/>
    </xf>
    <xf numFmtId="0" fontId="85" fillId="43" borderId="40" xfId="0" applyFont="1" applyFill="1" applyBorder="1" applyAlignment="1">
      <alignment horizontal="left" vertical="center"/>
    </xf>
    <xf numFmtId="0" fontId="5" fillId="44" borderId="28" xfId="0" applyFont="1" applyFill="1" applyBorder="1" applyAlignment="1">
      <alignment horizontal="center"/>
    </xf>
    <xf numFmtId="1" fontId="9" fillId="44" borderId="11" xfId="0" applyNumberFormat="1" applyFont="1" applyFill="1" applyBorder="1" applyAlignment="1">
      <alignment horizontal="center" vertical="center"/>
    </xf>
    <xf numFmtId="1" fontId="10" fillId="44" borderId="13" xfId="0" applyNumberFormat="1" applyFont="1" applyFill="1" applyBorder="1" applyAlignment="1">
      <alignment horizontal="center"/>
    </xf>
    <xf numFmtId="0" fontId="8" fillId="44" borderId="35" xfId="0" applyFont="1" applyFill="1" applyBorder="1" applyAlignment="1">
      <alignment horizontal="center" vertical="center"/>
    </xf>
    <xf numFmtId="1" fontId="9" fillId="44" borderId="35" xfId="0" applyNumberFormat="1" applyFont="1" applyFill="1" applyBorder="1" applyAlignment="1">
      <alignment horizontal="center" vertical="center"/>
    </xf>
    <xf numFmtId="1" fontId="10" fillId="44" borderId="41" xfId="0" applyNumberFormat="1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10" fillId="45" borderId="0" xfId="0" applyFont="1" applyFill="1" applyBorder="1" applyAlignment="1">
      <alignment horizontal="center" vertical="center"/>
    </xf>
    <xf numFmtId="1" fontId="9" fillId="45" borderId="0" xfId="0" applyNumberFormat="1" applyFont="1" applyFill="1" applyBorder="1" applyAlignment="1">
      <alignment horizontal="center" vertical="center"/>
    </xf>
    <xf numFmtId="1" fontId="10" fillId="45" borderId="0" xfId="0" applyNumberFormat="1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40" borderId="30" xfId="0" applyFont="1" applyFill="1" applyBorder="1" applyAlignment="1">
      <alignment horizontal="center" vertical="center"/>
    </xf>
    <xf numFmtId="0" fontId="8" fillId="42" borderId="30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39" borderId="30" xfId="0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horizontal="center" vertical="center"/>
    </xf>
    <xf numFmtId="0" fontId="4" fillId="44" borderId="19" xfId="0" applyFont="1" applyFill="1" applyBorder="1" applyAlignment="1">
      <alignment vertical="center"/>
    </xf>
    <xf numFmtId="0" fontId="4" fillId="44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center"/>
    </xf>
    <xf numFmtId="0" fontId="4" fillId="44" borderId="12" xfId="0" applyFont="1" applyFill="1" applyBorder="1" applyAlignment="1">
      <alignment vertical="center"/>
    </xf>
    <xf numFmtId="0" fontId="4" fillId="44" borderId="11" xfId="0" applyFont="1" applyFill="1" applyBorder="1" applyAlignment="1">
      <alignment horizontal="center"/>
    </xf>
    <xf numFmtId="0" fontId="4" fillId="44" borderId="11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/>
    </xf>
    <xf numFmtId="0" fontId="5" fillId="44" borderId="16" xfId="0" applyFont="1" applyFill="1" applyBorder="1" applyAlignment="1">
      <alignment horizontal="center"/>
    </xf>
    <xf numFmtId="0" fontId="8" fillId="44" borderId="24" xfId="0" applyFont="1" applyFill="1" applyBorder="1" applyAlignment="1">
      <alignment horizontal="center" vertical="center"/>
    </xf>
    <xf numFmtId="0" fontId="8" fillId="46" borderId="14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8" fillId="44" borderId="28" xfId="0" applyFont="1" applyFill="1" applyBorder="1" applyAlignment="1">
      <alignment horizontal="center" vertical="center"/>
    </xf>
    <xf numFmtId="1" fontId="9" fillId="44" borderId="28" xfId="0" applyNumberFormat="1" applyFont="1" applyFill="1" applyBorder="1" applyAlignment="1">
      <alignment horizontal="center" vertical="center"/>
    </xf>
    <xf numFmtId="1" fontId="10" fillId="44" borderId="28" xfId="0" applyNumberFormat="1" applyFont="1" applyFill="1" applyBorder="1" applyAlignment="1">
      <alignment horizontal="center"/>
    </xf>
    <xf numFmtId="0" fontId="8" fillId="46" borderId="30" xfId="0" applyFont="1" applyFill="1" applyBorder="1" applyAlignment="1">
      <alignment horizontal="center" vertical="center"/>
    </xf>
    <xf numFmtId="0" fontId="8" fillId="44" borderId="42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4" fillId="40" borderId="28" xfId="0" applyFont="1" applyFill="1" applyBorder="1" applyAlignment="1">
      <alignment horizontal="center" vertical="center"/>
    </xf>
    <xf numFmtId="0" fontId="8" fillId="41" borderId="43" xfId="0" applyFont="1" applyFill="1" applyBorder="1" applyAlignment="1">
      <alignment horizontal="center" vertical="center"/>
    </xf>
    <xf numFmtId="0" fontId="4" fillId="42" borderId="28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 vertical="center"/>
    </xf>
    <xf numFmtId="0" fontId="8" fillId="39" borderId="44" xfId="0" applyFont="1" applyFill="1" applyBorder="1" applyAlignment="1">
      <alignment horizontal="center" vertical="center"/>
    </xf>
    <xf numFmtId="0" fontId="27" fillId="35" borderId="45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vertical="center"/>
    </xf>
    <xf numFmtId="49" fontId="28" fillId="0" borderId="35" xfId="0" applyNumberFormat="1" applyFont="1" applyFill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9" fillId="34" borderId="41" xfId="0" applyNumberFormat="1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center" vertical="center"/>
    </xf>
    <xf numFmtId="0" fontId="27" fillId="38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5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111" fillId="46" borderId="28" xfId="0" applyFont="1" applyFill="1" applyBorder="1" applyAlignment="1">
      <alignment horizontal="center" vertical="center"/>
    </xf>
    <xf numFmtId="0" fontId="27" fillId="34" borderId="44" xfId="0" applyFont="1" applyFill="1" applyBorder="1" applyAlignment="1">
      <alignment horizontal="center" vertical="center"/>
    </xf>
    <xf numFmtId="1" fontId="9" fillId="34" borderId="44" xfId="0" applyNumberFormat="1" applyFont="1" applyFill="1" applyBorder="1" applyAlignment="1">
      <alignment horizontal="center" vertical="center"/>
    </xf>
    <xf numFmtId="1" fontId="28" fillId="34" borderId="51" xfId="0" applyNumberFormat="1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 vertical="center"/>
    </xf>
    <xf numFmtId="1" fontId="9" fillId="34" borderId="33" xfId="0" applyNumberFormat="1" applyFont="1" applyFill="1" applyBorder="1" applyAlignment="1">
      <alignment horizontal="center" vertical="center"/>
    </xf>
    <xf numFmtId="1" fontId="28" fillId="34" borderId="52" xfId="0" applyNumberFormat="1" applyFont="1" applyFill="1" applyBorder="1" applyAlignment="1">
      <alignment horizontal="center"/>
    </xf>
    <xf numFmtId="0" fontId="27" fillId="34" borderId="28" xfId="0" applyFont="1" applyFill="1" applyBorder="1" applyAlignment="1">
      <alignment horizontal="center" vertical="center"/>
    </xf>
    <xf numFmtId="0" fontId="4" fillId="42" borderId="36" xfId="0" applyFont="1" applyFill="1" applyBorder="1" applyAlignment="1">
      <alignment horizontal="center" vertical="center"/>
    </xf>
    <xf numFmtId="0" fontId="4" fillId="42" borderId="3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41" borderId="28" xfId="0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0" fontId="113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27" fillId="35" borderId="33" xfId="0" applyFont="1" applyFill="1" applyBorder="1" applyAlignment="1">
      <alignment vertical="center"/>
    </xf>
    <xf numFmtId="49" fontId="28" fillId="0" borderId="54" xfId="0" applyNumberFormat="1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114" fillId="35" borderId="17" xfId="0" applyFont="1" applyFill="1" applyBorder="1" applyAlignment="1">
      <alignment horizontal="left" vertical="center"/>
    </xf>
    <xf numFmtId="0" fontId="114" fillId="0" borderId="11" xfId="0" applyFont="1" applyFill="1" applyBorder="1" applyAlignment="1">
      <alignment vertical="center"/>
    </xf>
    <xf numFmtId="0" fontId="114" fillId="35" borderId="28" xfId="0" applyFont="1" applyFill="1" applyBorder="1" applyAlignment="1">
      <alignment horizontal="left" vertical="center"/>
    </xf>
    <xf numFmtId="0" fontId="114" fillId="0" borderId="28" xfId="0" applyFont="1" applyFill="1" applyBorder="1" applyAlignment="1">
      <alignment vertical="center"/>
    </xf>
    <xf numFmtId="0" fontId="27" fillId="39" borderId="0" xfId="0" applyFont="1" applyFill="1" applyBorder="1" applyAlignment="1">
      <alignment vertical="center"/>
    </xf>
    <xf numFmtId="0" fontId="27" fillId="39" borderId="0" xfId="0" applyFont="1" applyFill="1" applyBorder="1" applyAlignment="1">
      <alignment horizontal="left" vertical="center"/>
    </xf>
    <xf numFmtId="0" fontId="29" fillId="39" borderId="0" xfId="0" applyFont="1" applyFill="1" applyBorder="1" applyAlignment="1">
      <alignment horizontal="center" vertical="center"/>
    </xf>
    <xf numFmtId="0" fontId="28" fillId="39" borderId="0" xfId="0" applyFont="1" applyFill="1" applyBorder="1" applyAlignment="1">
      <alignment horizontal="center" vertical="center"/>
    </xf>
    <xf numFmtId="0" fontId="115" fillId="38" borderId="0" xfId="0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 wrapText="1"/>
    </xf>
    <xf numFmtId="1" fontId="28" fillId="45" borderId="0" xfId="0" applyNumberFormat="1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 vertical="center"/>
    </xf>
    <xf numFmtId="0" fontId="4" fillId="41" borderId="32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46" borderId="28" xfId="0" applyFont="1" applyFill="1" applyBorder="1" applyAlignment="1">
      <alignment horizontal="center" vertical="center"/>
    </xf>
    <xf numFmtId="0" fontId="111" fillId="46" borderId="16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vertical="center"/>
    </xf>
    <xf numFmtId="0" fontId="29" fillId="0" borderId="20" xfId="0" applyFont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/>
    </xf>
    <xf numFmtId="0" fontId="8" fillId="46" borderId="33" xfId="0" applyFont="1" applyFill="1" applyBorder="1" applyAlignment="1">
      <alignment horizontal="center" vertical="center"/>
    </xf>
    <xf numFmtId="0" fontId="114" fillId="35" borderId="55" xfId="0" applyFont="1" applyFill="1" applyBorder="1" applyAlignment="1">
      <alignment horizontal="left" vertical="center"/>
    </xf>
    <xf numFmtId="0" fontId="8" fillId="39" borderId="43" xfId="0" applyFont="1" applyFill="1" applyBorder="1" applyAlignment="1">
      <alignment horizontal="center" vertical="center"/>
    </xf>
    <xf numFmtId="0" fontId="8" fillId="40" borderId="56" xfId="0" applyFont="1" applyFill="1" applyBorder="1" applyAlignment="1">
      <alignment horizontal="center" vertical="center"/>
    </xf>
    <xf numFmtId="0" fontId="8" fillId="42" borderId="56" xfId="0" applyFont="1" applyFill="1" applyBorder="1" applyAlignment="1">
      <alignment horizontal="center" vertical="center"/>
    </xf>
    <xf numFmtId="0" fontId="114" fillId="39" borderId="28" xfId="0" applyFont="1" applyFill="1" applyBorder="1" applyAlignment="1">
      <alignment horizontal="left" vertical="center"/>
    </xf>
    <xf numFmtId="49" fontId="28" fillId="37" borderId="11" xfId="0" applyNumberFormat="1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 vertical="center"/>
    </xf>
    <xf numFmtId="0" fontId="28" fillId="39" borderId="31" xfId="0" applyFont="1" applyFill="1" applyBorder="1" applyAlignment="1">
      <alignment horizontal="center" vertical="center"/>
    </xf>
    <xf numFmtId="0" fontId="111" fillId="39" borderId="16" xfId="0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0" fontId="8" fillId="42" borderId="36" xfId="0" applyFont="1" applyFill="1" applyBorder="1" applyAlignment="1">
      <alignment horizontal="center" vertical="center"/>
    </xf>
    <xf numFmtId="1" fontId="28" fillId="34" borderId="57" xfId="0" applyNumberFormat="1" applyFont="1" applyFill="1" applyBorder="1" applyAlignment="1">
      <alignment horizontal="center"/>
    </xf>
    <xf numFmtId="0" fontId="114" fillId="0" borderId="11" xfId="0" applyFont="1" applyFill="1" applyBorder="1" applyAlignment="1">
      <alignment horizontal="left" vertical="center"/>
    </xf>
    <xf numFmtId="0" fontId="114" fillId="38" borderId="27" xfId="0" applyFont="1" applyFill="1" applyBorder="1" applyAlignment="1">
      <alignment horizontal="left" vertical="center"/>
    </xf>
    <xf numFmtId="0" fontId="114" fillId="35" borderId="11" xfId="0" applyFont="1" applyFill="1" applyBorder="1" applyAlignment="1">
      <alignment vertical="center"/>
    </xf>
    <xf numFmtId="0" fontId="8" fillId="42" borderId="28" xfId="0" applyFont="1" applyFill="1" applyBorder="1" applyAlignment="1">
      <alignment horizontal="center" vertical="center"/>
    </xf>
    <xf numFmtId="0" fontId="8" fillId="46" borderId="28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 horizontal="center" vertical="center"/>
    </xf>
    <xf numFmtId="0" fontId="8" fillId="46" borderId="28" xfId="0" applyFont="1" applyFill="1" applyBorder="1" applyAlignment="1">
      <alignment vertical="center"/>
    </xf>
    <xf numFmtId="0" fontId="8" fillId="38" borderId="58" xfId="0" applyFont="1" applyFill="1" applyBorder="1" applyAlignment="1">
      <alignment horizontal="center" vertical="center"/>
    </xf>
    <xf numFmtId="0" fontId="8" fillId="38" borderId="59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vertical="center"/>
    </xf>
    <xf numFmtId="0" fontId="4" fillId="39" borderId="60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vertical="center"/>
    </xf>
    <xf numFmtId="0" fontId="111" fillId="38" borderId="58" xfId="0" applyFont="1" applyFill="1" applyBorder="1" applyAlignment="1">
      <alignment horizontal="center" vertical="center"/>
    </xf>
    <xf numFmtId="0" fontId="115" fillId="39" borderId="28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39" borderId="6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4" fillId="46" borderId="16" xfId="0" applyFont="1" applyFill="1" applyBorder="1" applyAlignment="1">
      <alignment horizontal="center" vertical="center"/>
    </xf>
    <xf numFmtId="0" fontId="4" fillId="46" borderId="37" xfId="0" applyFont="1" applyFill="1" applyBorder="1" applyAlignment="1">
      <alignment horizontal="center" vertical="center"/>
    </xf>
    <xf numFmtId="0" fontId="8" fillId="46" borderId="16" xfId="0" applyFont="1" applyFill="1" applyBorder="1" applyAlignment="1">
      <alignment horizontal="center" vertical="center"/>
    </xf>
    <xf numFmtId="0" fontId="8" fillId="46" borderId="32" xfId="0" applyFont="1" applyFill="1" applyBorder="1" applyAlignment="1">
      <alignment horizontal="center" vertical="center"/>
    </xf>
    <xf numFmtId="0" fontId="111" fillId="46" borderId="37" xfId="0" applyFont="1" applyFill="1" applyBorder="1" applyAlignment="1">
      <alignment horizontal="center" vertical="center"/>
    </xf>
    <xf numFmtId="49" fontId="28" fillId="37" borderId="20" xfId="0" applyNumberFormat="1" applyFont="1" applyFill="1" applyBorder="1" applyAlignment="1">
      <alignment horizontal="center" vertical="center" wrapText="1"/>
    </xf>
    <xf numFmtId="0" fontId="29" fillId="39" borderId="20" xfId="0" applyFont="1" applyFill="1" applyBorder="1" applyAlignment="1">
      <alignment horizontal="center" vertical="center"/>
    </xf>
    <xf numFmtId="0" fontId="28" fillId="39" borderId="62" xfId="0" applyFont="1" applyFill="1" applyBorder="1" applyAlignment="1">
      <alignment horizontal="center" vertical="center"/>
    </xf>
    <xf numFmtId="0" fontId="8" fillId="38" borderId="63" xfId="0" applyFont="1" applyFill="1" applyBorder="1" applyAlignment="1">
      <alignment horizontal="center" vertical="center"/>
    </xf>
    <xf numFmtId="0" fontId="8" fillId="40" borderId="64" xfId="0" applyFont="1" applyFill="1" applyBorder="1" applyAlignment="1">
      <alignment horizontal="center" vertical="center"/>
    </xf>
    <xf numFmtId="0" fontId="8" fillId="42" borderId="64" xfId="0" applyFont="1" applyFill="1" applyBorder="1" applyAlignment="1">
      <alignment horizontal="center" vertical="center"/>
    </xf>
    <xf numFmtId="0" fontId="8" fillId="39" borderId="6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10" fillId="34" borderId="18" xfId="0" applyNumberFormat="1" applyFont="1" applyFill="1" applyBorder="1" applyAlignment="1">
      <alignment horizontal="center"/>
    </xf>
    <xf numFmtId="0" fontId="27" fillId="35" borderId="22" xfId="0" applyFont="1" applyFill="1" applyBorder="1" applyAlignment="1">
      <alignment horizontal="left" vertical="center"/>
    </xf>
    <xf numFmtId="0" fontId="114" fillId="37" borderId="66" xfId="0" applyFont="1" applyFill="1" applyBorder="1" applyAlignment="1">
      <alignment vertical="center"/>
    </xf>
    <xf numFmtId="0" fontId="8" fillId="46" borderId="37" xfId="0" applyFont="1" applyFill="1" applyBorder="1" applyAlignment="1">
      <alignment vertical="center"/>
    </xf>
    <xf numFmtId="0" fontId="4" fillId="46" borderId="32" xfId="0" applyFont="1" applyFill="1" applyBorder="1" applyAlignment="1">
      <alignment horizontal="center" vertical="center"/>
    </xf>
    <xf numFmtId="0" fontId="4" fillId="42" borderId="56" xfId="0" applyFont="1" applyFill="1" applyBorder="1" applyAlignment="1">
      <alignment horizontal="center" vertical="center"/>
    </xf>
    <xf numFmtId="0" fontId="8" fillId="39" borderId="36" xfId="0" applyFont="1" applyFill="1" applyBorder="1" applyAlignment="1">
      <alignment horizontal="center" vertical="center"/>
    </xf>
    <xf numFmtId="0" fontId="8" fillId="40" borderId="67" xfId="0" applyFont="1" applyFill="1" applyBorder="1" applyAlignment="1">
      <alignment horizontal="center" vertical="center"/>
    </xf>
    <xf numFmtId="0" fontId="8" fillId="46" borderId="37" xfId="0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0" fontId="8" fillId="41" borderId="37" xfId="0" applyFont="1" applyFill="1" applyBorder="1" applyAlignment="1">
      <alignment horizontal="center" vertical="center"/>
    </xf>
    <xf numFmtId="0" fontId="8" fillId="44" borderId="54" xfId="0" applyFont="1" applyFill="1" applyBorder="1" applyAlignment="1">
      <alignment horizontal="center" vertical="center"/>
    </xf>
    <xf numFmtId="1" fontId="9" fillId="44" borderId="20" xfId="0" applyNumberFormat="1" applyFont="1" applyFill="1" applyBorder="1" applyAlignment="1">
      <alignment horizontal="center" vertical="center"/>
    </xf>
    <xf numFmtId="1" fontId="10" fillId="44" borderId="68" xfId="0" applyNumberFormat="1" applyFont="1" applyFill="1" applyBorder="1" applyAlignment="1">
      <alignment horizontal="center"/>
    </xf>
    <xf numFmtId="0" fontId="8" fillId="42" borderId="69" xfId="0" applyFont="1" applyFill="1" applyBorder="1" applyAlignment="1">
      <alignment horizontal="center" vertical="center"/>
    </xf>
    <xf numFmtId="0" fontId="4" fillId="41" borderId="37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0" fontId="8" fillId="46" borderId="28" xfId="0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49" fontId="28" fillId="45" borderId="11" xfId="0" applyNumberFormat="1" applyFont="1" applyFill="1" applyBorder="1" applyAlignment="1">
      <alignment horizontal="center" vertical="center"/>
    </xf>
    <xf numFmtId="0" fontId="4" fillId="38" borderId="58" xfId="0" applyFont="1" applyFill="1" applyBorder="1" applyAlignment="1">
      <alignment horizontal="center" vertical="center"/>
    </xf>
    <xf numFmtId="0" fontId="115" fillId="38" borderId="58" xfId="0" applyFont="1" applyFill="1" applyBorder="1" applyAlignment="1">
      <alignment horizontal="center" vertical="center"/>
    </xf>
    <xf numFmtId="0" fontId="115" fillId="38" borderId="59" xfId="0" applyFont="1" applyFill="1" applyBorder="1" applyAlignment="1">
      <alignment horizontal="center" vertical="center"/>
    </xf>
    <xf numFmtId="0" fontId="111" fillId="38" borderId="28" xfId="0" applyFont="1" applyFill="1" applyBorder="1" applyAlignment="1">
      <alignment horizontal="center" vertical="center"/>
    </xf>
    <xf numFmtId="0" fontId="115" fillId="38" borderId="70" xfId="0" applyFont="1" applyFill="1" applyBorder="1" applyAlignment="1">
      <alignment horizontal="center" vertical="center"/>
    </xf>
    <xf numFmtId="0" fontId="8" fillId="39" borderId="71" xfId="0" applyFont="1" applyFill="1" applyBorder="1" applyAlignment="1">
      <alignment horizontal="center" vertical="center"/>
    </xf>
    <xf numFmtId="0" fontId="111" fillId="46" borderId="32" xfId="0" applyFont="1" applyFill="1" applyBorder="1" applyAlignment="1">
      <alignment horizontal="center" vertical="center"/>
    </xf>
    <xf numFmtId="0" fontId="8" fillId="46" borderId="34" xfId="0" applyFont="1" applyFill="1" applyBorder="1" applyAlignment="1">
      <alignment horizontal="center" vertical="center"/>
    </xf>
    <xf numFmtId="0" fontId="111" fillId="46" borderId="72" xfId="0" applyFont="1" applyFill="1" applyBorder="1" applyAlignment="1">
      <alignment horizontal="center" vertical="center"/>
    </xf>
    <xf numFmtId="0" fontId="8" fillId="38" borderId="73" xfId="0" applyFont="1" applyFill="1" applyBorder="1" applyAlignment="1">
      <alignment horizontal="center" vertical="center"/>
    </xf>
    <xf numFmtId="0" fontId="4" fillId="40" borderId="56" xfId="0" applyFont="1" applyFill="1" applyBorder="1" applyAlignment="1">
      <alignment horizontal="center" vertical="center"/>
    </xf>
    <xf numFmtId="0" fontId="4" fillId="39" borderId="43" xfId="0" applyFont="1" applyFill="1" applyBorder="1" applyAlignment="1">
      <alignment horizontal="center" vertical="center"/>
    </xf>
    <xf numFmtId="0" fontId="11" fillId="47" borderId="40" xfId="0" applyFont="1" applyFill="1" applyBorder="1" applyAlignment="1">
      <alignment vertical="center"/>
    </xf>
    <xf numFmtId="0" fontId="11" fillId="47" borderId="28" xfId="0" applyFont="1" applyFill="1" applyBorder="1" applyAlignment="1">
      <alignment horizontal="center"/>
    </xf>
    <xf numFmtId="0" fontId="11" fillId="47" borderId="28" xfId="0" applyFont="1" applyFill="1" applyBorder="1" applyAlignment="1">
      <alignment horizontal="center" vertical="center"/>
    </xf>
    <xf numFmtId="0" fontId="4" fillId="47" borderId="37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vertical="center"/>
    </xf>
    <xf numFmtId="0" fontId="50" fillId="0" borderId="74" xfId="0" applyFont="1" applyFill="1" applyBorder="1" applyAlignment="1">
      <alignment horizontal="left" vertical="center"/>
    </xf>
    <xf numFmtId="17" fontId="35" fillId="35" borderId="75" xfId="0" applyNumberFormat="1" applyFont="1" applyFill="1" applyBorder="1" applyAlignment="1">
      <alignment horizontal="center" vertical="center"/>
    </xf>
    <xf numFmtId="0" fontId="8" fillId="48" borderId="28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116" fillId="48" borderId="28" xfId="0" applyFont="1" applyFill="1" applyBorder="1" applyAlignment="1">
      <alignment horizontal="center"/>
    </xf>
    <xf numFmtId="0" fontId="116" fillId="37" borderId="28" xfId="0" applyFont="1" applyFill="1" applyBorder="1" applyAlignment="1">
      <alignment horizontal="center"/>
    </xf>
    <xf numFmtId="0" fontId="8" fillId="47" borderId="28" xfId="0" applyFont="1" applyFill="1" applyBorder="1" applyAlignment="1">
      <alignment horizontal="center" vertical="center"/>
    </xf>
    <xf numFmtId="1" fontId="7" fillId="15" borderId="28" xfId="0" applyNumberFormat="1" applyFont="1" applyFill="1" applyBorder="1" applyAlignment="1">
      <alignment horizontal="center" vertical="center"/>
    </xf>
    <xf numFmtId="1" fontId="7" fillId="15" borderId="76" xfId="0" applyNumberFormat="1" applyFont="1" applyFill="1" applyBorder="1" applyAlignment="1">
      <alignment horizontal="center" vertical="center"/>
    </xf>
    <xf numFmtId="0" fontId="35" fillId="37" borderId="77" xfId="0" applyFont="1" applyFill="1" applyBorder="1" applyAlignment="1">
      <alignment horizontal="left" vertical="center"/>
    </xf>
    <xf numFmtId="0" fontId="8" fillId="48" borderId="36" xfId="0" applyFont="1" applyFill="1" applyBorder="1" applyAlignment="1">
      <alignment horizontal="center"/>
    </xf>
    <xf numFmtId="0" fontId="8" fillId="37" borderId="36" xfId="0" applyFont="1" applyFill="1" applyBorder="1" applyAlignment="1">
      <alignment horizontal="center"/>
    </xf>
    <xf numFmtId="0" fontId="116" fillId="48" borderId="36" xfId="0" applyFont="1" applyFill="1" applyBorder="1" applyAlignment="1">
      <alignment horizontal="center"/>
    </xf>
    <xf numFmtId="0" fontId="4" fillId="47" borderId="28" xfId="0" applyFont="1" applyFill="1" applyBorder="1" applyAlignment="1">
      <alignment horizontal="center" vertical="center"/>
    </xf>
    <xf numFmtId="0" fontId="4" fillId="47" borderId="28" xfId="0" applyFont="1" applyFill="1" applyBorder="1" applyAlignment="1">
      <alignment horizontal="center"/>
    </xf>
    <xf numFmtId="0" fontId="4" fillId="47" borderId="28" xfId="0" applyFont="1" applyFill="1" applyBorder="1" applyAlignment="1">
      <alignment horizontal="center" shrinkToFit="1"/>
    </xf>
    <xf numFmtId="0" fontId="8" fillId="47" borderId="28" xfId="0" applyFont="1" applyFill="1" applyBorder="1" applyAlignment="1">
      <alignment horizontal="center" vertical="center" shrinkToFit="1"/>
    </xf>
    <xf numFmtId="0" fontId="35" fillId="37" borderId="40" xfId="0" applyFont="1" applyFill="1" applyBorder="1" applyAlignment="1">
      <alignment horizontal="left" vertical="center"/>
    </xf>
    <xf numFmtId="0" fontId="35" fillId="35" borderId="75" xfId="0" applyFont="1" applyFill="1" applyBorder="1" applyAlignment="1">
      <alignment horizontal="center" vertical="center"/>
    </xf>
    <xf numFmtId="0" fontId="8" fillId="47" borderId="74" xfId="0" applyFont="1" applyFill="1" applyBorder="1" applyAlignment="1">
      <alignment horizontal="center" vertical="center"/>
    </xf>
    <xf numFmtId="0" fontId="4" fillId="47" borderId="36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center"/>
    </xf>
    <xf numFmtId="0" fontId="35" fillId="37" borderId="40" xfId="0" applyFont="1" applyFill="1" applyBorder="1" applyAlignment="1">
      <alignment horizontal="left"/>
    </xf>
    <xf numFmtId="0" fontId="35" fillId="0" borderId="78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vertical="center"/>
    </xf>
    <xf numFmtId="0" fontId="50" fillId="0" borderId="79" xfId="0" applyFont="1" applyFill="1" applyBorder="1" applyAlignment="1">
      <alignment horizontal="left" vertical="center"/>
    </xf>
    <xf numFmtId="0" fontId="35" fillId="35" borderId="80" xfId="0" applyFont="1" applyFill="1" applyBorder="1" applyAlignment="1">
      <alignment horizontal="center" vertical="center"/>
    </xf>
    <xf numFmtId="0" fontId="8" fillId="48" borderId="56" xfId="0" applyFont="1" applyFill="1" applyBorder="1" applyAlignment="1">
      <alignment horizontal="center"/>
    </xf>
    <xf numFmtId="0" fontId="8" fillId="37" borderId="56" xfId="0" applyFont="1" applyFill="1" applyBorder="1" applyAlignment="1">
      <alignment horizontal="center"/>
    </xf>
    <xf numFmtId="0" fontId="116" fillId="48" borderId="56" xfId="0" applyFont="1" applyFill="1" applyBorder="1" applyAlignment="1">
      <alignment horizontal="center"/>
    </xf>
    <xf numFmtId="0" fontId="8" fillId="47" borderId="37" xfId="0" applyFont="1" applyFill="1" applyBorder="1" applyAlignment="1">
      <alignment horizontal="center" vertical="center"/>
    </xf>
    <xf numFmtId="1" fontId="7" fillId="15" borderId="37" xfId="0" applyNumberFormat="1" applyFont="1" applyFill="1" applyBorder="1" applyAlignment="1">
      <alignment horizontal="center" vertical="center"/>
    </xf>
    <xf numFmtId="0" fontId="35" fillId="37" borderId="27" xfId="0" applyFont="1" applyFill="1" applyBorder="1" applyAlignment="1">
      <alignment vertical="center"/>
    </xf>
    <xf numFmtId="0" fontId="4" fillId="37" borderId="28" xfId="0" applyFont="1" applyFill="1" applyBorder="1" applyAlignment="1">
      <alignment vertical="center"/>
    </xf>
    <xf numFmtId="0" fontId="11" fillId="47" borderId="81" xfId="0" applyFont="1" applyFill="1" applyBorder="1" applyAlignment="1">
      <alignment vertical="center"/>
    </xf>
    <xf numFmtId="0" fontId="4" fillId="47" borderId="36" xfId="0" applyFont="1" applyFill="1" applyBorder="1" applyAlignment="1">
      <alignment horizontal="center" vertical="center"/>
    </xf>
    <xf numFmtId="0" fontId="11" fillId="47" borderId="36" xfId="0" applyFont="1" applyFill="1" applyBorder="1" applyAlignment="1">
      <alignment horizontal="center" vertical="center"/>
    </xf>
    <xf numFmtId="0" fontId="4" fillId="47" borderId="36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/>
    </xf>
    <xf numFmtId="17" fontId="35" fillId="35" borderId="28" xfId="0" applyNumberFormat="1" applyFont="1" applyFill="1" applyBorder="1" applyAlignment="1">
      <alignment horizontal="center" vertical="center"/>
    </xf>
    <xf numFmtId="0" fontId="116" fillId="37" borderId="36" xfId="0" applyFont="1" applyFill="1" applyBorder="1" applyAlignment="1">
      <alignment horizontal="center"/>
    </xf>
    <xf numFmtId="0" fontId="35" fillId="37" borderId="40" xfId="0" applyFont="1" applyFill="1" applyBorder="1" applyAlignment="1">
      <alignment vertical="center"/>
    </xf>
    <xf numFmtId="0" fontId="4" fillId="37" borderId="74" xfId="0" applyFont="1" applyFill="1" applyBorder="1" applyAlignment="1">
      <alignment vertical="center"/>
    </xf>
    <xf numFmtId="0" fontId="51" fillId="0" borderId="4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left" vertical="center"/>
    </xf>
    <xf numFmtId="1" fontId="8" fillId="47" borderId="76" xfId="0" applyNumberFormat="1" applyFont="1" applyFill="1" applyBorder="1" applyAlignment="1">
      <alignment horizontal="center" vertical="center" shrinkToFit="1"/>
    </xf>
    <xf numFmtId="0" fontId="51" fillId="0" borderId="8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1" fontId="1" fillId="0" borderId="83" xfId="0" applyNumberFormat="1" applyFont="1" applyFill="1" applyBorder="1" applyAlignment="1">
      <alignment horizontal="center" vertical="center" shrinkToFit="1"/>
    </xf>
    <xf numFmtId="0" fontId="11" fillId="39" borderId="82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/>
    </xf>
    <xf numFmtId="0" fontId="18" fillId="39" borderId="0" xfId="0" applyFont="1" applyFill="1" applyBorder="1" applyAlignment="1">
      <alignment/>
    </xf>
    <xf numFmtId="0" fontId="2" fillId="35" borderId="83" xfId="0" applyFont="1" applyFill="1" applyBorder="1" applyAlignment="1">
      <alignment/>
    </xf>
    <xf numFmtId="0" fontId="12" fillId="39" borderId="82" xfId="0" applyFont="1" applyFill="1" applyBorder="1" applyAlignment="1">
      <alignment horizontal="center" vertical="center"/>
    </xf>
    <xf numFmtId="0" fontId="16" fillId="37" borderId="84" xfId="0" applyFont="1" applyFill="1" applyBorder="1" applyAlignment="1">
      <alignment horizontal="left"/>
    </xf>
    <xf numFmtId="0" fontId="16" fillId="37" borderId="85" xfId="0" applyFont="1" applyFill="1" applyBorder="1" applyAlignment="1">
      <alignment horizontal="left"/>
    </xf>
    <xf numFmtId="0" fontId="16" fillId="37" borderId="86" xfId="0" applyFont="1" applyFill="1" applyBorder="1" applyAlignment="1">
      <alignment horizontal="left"/>
    </xf>
    <xf numFmtId="0" fontId="17" fillId="39" borderId="0" xfId="0" applyFont="1" applyFill="1" applyBorder="1" applyAlignment="1">
      <alignment/>
    </xf>
    <xf numFmtId="0" fontId="19" fillId="39" borderId="82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left" vertical="center"/>
    </xf>
    <xf numFmtId="0" fontId="16" fillId="37" borderId="87" xfId="0" applyFont="1" applyFill="1" applyBorder="1" applyAlignment="1">
      <alignment horizontal="left" vertical="center"/>
    </xf>
    <xf numFmtId="0" fontId="16" fillId="37" borderId="88" xfId="0" applyFont="1" applyFill="1" applyBorder="1" applyAlignment="1">
      <alignment horizontal="left" vertical="center"/>
    </xf>
    <xf numFmtId="0" fontId="0" fillId="35" borderId="8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89" xfId="0" applyFill="1" applyBorder="1" applyAlignment="1">
      <alignment/>
    </xf>
    <xf numFmtId="0" fontId="16" fillId="37" borderId="90" xfId="0" applyFont="1" applyFill="1" applyBorder="1" applyAlignment="1">
      <alignment horizontal="left"/>
    </xf>
    <xf numFmtId="0" fontId="16" fillId="37" borderId="91" xfId="0" applyFont="1" applyFill="1" applyBorder="1" applyAlignment="1">
      <alignment horizontal="left"/>
    </xf>
    <xf numFmtId="0" fontId="16" fillId="37" borderId="92" xfId="0" applyFont="1" applyFill="1" applyBorder="1" applyAlignment="1">
      <alignment horizontal="left"/>
    </xf>
    <xf numFmtId="0" fontId="2" fillId="35" borderId="93" xfId="0" applyFont="1" applyFill="1" applyBorder="1" applyAlignment="1">
      <alignment/>
    </xf>
    <xf numFmtId="0" fontId="0" fillId="35" borderId="93" xfId="0" applyFill="1" applyBorder="1" applyAlignment="1">
      <alignment/>
    </xf>
    <xf numFmtId="0" fontId="2" fillId="35" borderId="94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0" borderId="95" xfId="0" applyFont="1" applyBorder="1" applyAlignment="1">
      <alignment wrapText="1"/>
    </xf>
    <xf numFmtId="0" fontId="4" fillId="0" borderId="79" xfId="0" applyFont="1" applyBorder="1" applyAlignment="1">
      <alignment wrapText="1"/>
    </xf>
    <xf numFmtId="0" fontId="4" fillId="0" borderId="96" xfId="0" applyFont="1" applyBorder="1" applyAlignment="1">
      <alignment wrapText="1"/>
    </xf>
    <xf numFmtId="0" fontId="4" fillId="49" borderId="97" xfId="0" applyFont="1" applyFill="1" applyBorder="1" applyAlignment="1">
      <alignment vertical="center"/>
    </xf>
    <xf numFmtId="0" fontId="4" fillId="49" borderId="98" xfId="0" applyFont="1" applyFill="1" applyBorder="1" applyAlignment="1">
      <alignment horizontal="center" vertical="center"/>
    </xf>
    <xf numFmtId="0" fontId="4" fillId="49" borderId="39" xfId="0" applyFont="1" applyFill="1" applyBorder="1" applyAlignment="1">
      <alignment horizontal="center" vertical="center"/>
    </xf>
    <xf numFmtId="0" fontId="49" fillId="47" borderId="39" xfId="0" applyFont="1" applyFill="1" applyBorder="1" applyAlignment="1">
      <alignment horizontal="center"/>
    </xf>
    <xf numFmtId="0" fontId="4" fillId="49" borderId="99" xfId="0" applyFont="1" applyFill="1" applyBorder="1" applyAlignment="1">
      <alignment vertical="center"/>
    </xf>
    <xf numFmtId="0" fontId="52" fillId="49" borderId="74" xfId="0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left" vertical="center"/>
    </xf>
    <xf numFmtId="0" fontId="53" fillId="0" borderId="85" xfId="0" applyFont="1" applyFill="1" applyBorder="1" applyAlignment="1">
      <alignment horizontal="left" vertical="center"/>
    </xf>
    <xf numFmtId="0" fontId="8" fillId="37" borderId="28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8" fillId="35" borderId="75" xfId="0" applyFont="1" applyFill="1" applyBorder="1" applyAlignment="1">
      <alignment horizontal="center" vertical="center"/>
    </xf>
    <xf numFmtId="0" fontId="117" fillId="48" borderId="28" xfId="0" applyFont="1" applyFill="1" applyBorder="1" applyAlignment="1">
      <alignment horizontal="center"/>
    </xf>
    <xf numFmtId="0" fontId="117" fillId="37" borderId="28" xfId="0" applyFont="1" applyFill="1" applyBorder="1" applyAlignment="1">
      <alignment horizontal="center"/>
    </xf>
    <xf numFmtId="0" fontId="53" fillId="47" borderId="74" xfId="0" applyFont="1" applyFill="1" applyBorder="1" applyAlignment="1">
      <alignment horizontal="center" vertical="center"/>
    </xf>
    <xf numFmtId="1" fontId="55" fillId="15" borderId="74" xfId="0" applyNumberFormat="1" applyFont="1" applyFill="1" applyBorder="1" applyAlignment="1">
      <alignment horizontal="center" vertical="center"/>
    </xf>
    <xf numFmtId="164" fontId="55" fillId="15" borderId="76" xfId="0" applyNumberFormat="1" applyFont="1" applyFill="1" applyBorder="1" applyAlignment="1">
      <alignment horizontal="center" vertical="center"/>
    </xf>
    <xf numFmtId="0" fontId="8" fillId="49" borderId="99" xfId="0" applyFont="1" applyFill="1" applyBorder="1" applyAlignment="1">
      <alignment horizontal="left" vertical="center"/>
    </xf>
    <xf numFmtId="0" fontId="53" fillId="49" borderId="74" xfId="0" applyFont="1" applyFill="1" applyBorder="1" applyAlignment="1">
      <alignment horizontal="center" vertical="center"/>
    </xf>
    <xf numFmtId="0" fontId="8" fillId="49" borderId="28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8" fillId="37" borderId="100" xfId="0" applyFont="1" applyFill="1" applyBorder="1" applyAlignment="1">
      <alignment horizontal="left" vertical="center"/>
    </xf>
    <xf numFmtId="0" fontId="53" fillId="37" borderId="74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7" fillId="15" borderId="37" xfId="0" applyFont="1" applyFill="1" applyBorder="1" applyAlignment="1">
      <alignment horizontal="center"/>
    </xf>
    <xf numFmtId="0" fontId="8" fillId="37" borderId="99" xfId="0" applyFont="1" applyFill="1" applyBorder="1" applyAlignment="1">
      <alignment horizontal="left" vertical="center"/>
    </xf>
    <xf numFmtId="0" fontId="56" fillId="0" borderId="28" xfId="0" applyFont="1" applyBorder="1" applyAlignment="1">
      <alignment horizontal="center" vertical="center"/>
    </xf>
    <xf numFmtId="0" fontId="117" fillId="48" borderId="75" xfId="0" applyFont="1" applyFill="1" applyBorder="1" applyAlignment="1">
      <alignment horizontal="center"/>
    </xf>
    <xf numFmtId="0" fontId="117" fillId="48" borderId="74" xfId="0" applyFont="1" applyFill="1" applyBorder="1" applyAlignment="1">
      <alignment horizontal="center"/>
    </xf>
    <xf numFmtId="0" fontId="53" fillId="47" borderId="2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left" vertical="center"/>
    </xf>
    <xf numFmtId="0" fontId="53" fillId="0" borderId="74" xfId="0" applyFont="1" applyFill="1" applyBorder="1" applyAlignment="1">
      <alignment vertical="center"/>
    </xf>
    <xf numFmtId="0" fontId="117" fillId="48" borderId="37" xfId="0" applyFont="1" applyFill="1" applyBorder="1" applyAlignment="1">
      <alignment horizontal="center"/>
    </xf>
    <xf numFmtId="0" fontId="117" fillId="37" borderId="37" xfId="0" applyFont="1" applyFill="1" applyBorder="1" applyAlignment="1">
      <alignment horizontal="center"/>
    </xf>
    <xf numFmtId="0" fontId="117" fillId="37" borderId="36" xfId="0" applyFont="1" applyFill="1" applyBorder="1" applyAlignment="1">
      <alignment horizontal="center"/>
    </xf>
    <xf numFmtId="0" fontId="117" fillId="48" borderId="36" xfId="0" applyFont="1" applyFill="1" applyBorder="1" applyAlignment="1">
      <alignment horizontal="center"/>
    </xf>
    <xf numFmtId="0" fontId="8" fillId="37" borderId="40" xfId="0" applyFont="1" applyFill="1" applyBorder="1" applyAlignment="1">
      <alignment horizontal="left" vertical="center"/>
    </xf>
    <xf numFmtId="0" fontId="53" fillId="37" borderId="40" xfId="0" applyFont="1" applyFill="1" applyBorder="1" applyAlignment="1">
      <alignment vertical="center"/>
    </xf>
    <xf numFmtId="0" fontId="117" fillId="48" borderId="36" xfId="0" applyFont="1" applyFill="1" applyBorder="1" applyAlignment="1">
      <alignment horizontal="center" vertical="center"/>
    </xf>
    <xf numFmtId="0" fontId="117" fillId="37" borderId="36" xfId="0" applyFont="1" applyFill="1" applyBorder="1" applyAlignment="1">
      <alignment horizontal="center" vertical="center"/>
    </xf>
    <xf numFmtId="0" fontId="22" fillId="0" borderId="82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3" xfId="0" applyBorder="1" applyAlignment="1">
      <alignment/>
    </xf>
    <xf numFmtId="0" fontId="22" fillId="0" borderId="82" xfId="0" applyFont="1" applyBorder="1" applyAlignment="1">
      <alignment/>
    </xf>
    <xf numFmtId="0" fontId="5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3" xfId="0" applyFont="1" applyBorder="1" applyAlignment="1">
      <alignment/>
    </xf>
    <xf numFmtId="0" fontId="11" fillId="50" borderId="82" xfId="0" applyFont="1" applyFill="1" applyBorder="1" applyAlignment="1">
      <alignment horizontal="center" vertical="center"/>
    </xf>
    <xf numFmtId="0" fontId="56" fillId="37" borderId="97" xfId="0" applyFont="1" applyFill="1" applyBorder="1" applyAlignment="1">
      <alignment horizontal="left"/>
    </xf>
    <xf numFmtId="0" fontId="56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56" fillId="37" borderId="99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12" fillId="51" borderId="82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/>
    </xf>
    <xf numFmtId="0" fontId="59" fillId="37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47" fillId="52" borderId="82" xfId="0" applyFont="1" applyFill="1" applyBorder="1" applyAlignment="1">
      <alignment horizontal="center" vertical="center"/>
    </xf>
    <xf numFmtId="0" fontId="56" fillId="37" borderId="0" xfId="0" applyFont="1" applyFill="1" applyBorder="1" applyAlignment="1">
      <alignment/>
    </xf>
    <xf numFmtId="0" fontId="12" fillId="37" borderId="82" xfId="0" applyFont="1" applyFill="1" applyBorder="1" applyAlignment="1">
      <alignment horizontal="center"/>
    </xf>
    <xf numFmtId="0" fontId="8" fillId="0" borderId="101" xfId="0" applyFont="1" applyFill="1" applyBorder="1" applyAlignment="1">
      <alignment/>
    </xf>
    <xf numFmtId="0" fontId="56" fillId="37" borderId="99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89" xfId="0" applyFont="1" applyBorder="1" applyAlignment="1">
      <alignment/>
    </xf>
    <xf numFmtId="0" fontId="22" fillId="0" borderId="102" xfId="0" applyFont="1" applyBorder="1" applyAlignment="1">
      <alignment/>
    </xf>
    <xf numFmtId="0" fontId="22" fillId="0" borderId="93" xfId="0" applyFont="1" applyBorder="1" applyAlignment="1">
      <alignment/>
    </xf>
    <xf numFmtId="0" fontId="12" fillId="0" borderId="93" xfId="0" applyFont="1" applyBorder="1" applyAlignment="1">
      <alignment/>
    </xf>
    <xf numFmtId="0" fontId="8" fillId="0" borderId="93" xfId="0" applyFont="1" applyBorder="1" applyAlignment="1">
      <alignment/>
    </xf>
    <xf numFmtId="0" fontId="8" fillId="0" borderId="94" xfId="0" applyFont="1" applyBorder="1" applyAlignment="1">
      <alignment/>
    </xf>
    <xf numFmtId="0" fontId="4" fillId="49" borderId="40" xfId="0" applyFont="1" applyFill="1" applyBorder="1" applyAlignment="1">
      <alignment vertical="center"/>
    </xf>
    <xf numFmtId="0" fontId="60" fillId="47" borderId="28" xfId="0" applyFont="1" applyFill="1" applyBorder="1" applyAlignment="1">
      <alignment horizontal="center"/>
    </xf>
    <xf numFmtId="0" fontId="52" fillId="49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3" fillId="48" borderId="28" xfId="0" applyFont="1" applyFill="1" applyBorder="1" applyAlignment="1">
      <alignment horizontal="center" vertical="center"/>
    </xf>
    <xf numFmtId="0" fontId="53" fillId="37" borderId="28" xfId="0" applyFont="1" applyFill="1" applyBorder="1" applyAlignment="1">
      <alignment horizontal="center" vertical="center"/>
    </xf>
    <xf numFmtId="0" fontId="12" fillId="47" borderId="28" xfId="0" applyFont="1" applyFill="1" applyBorder="1" applyAlignment="1">
      <alignment horizontal="center" vertical="center" shrinkToFit="1"/>
    </xf>
    <xf numFmtId="0" fontId="12" fillId="47" borderId="76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left" vertical="center"/>
    </xf>
    <xf numFmtId="0" fontId="4" fillId="49" borderId="40" xfId="0" applyFont="1" applyFill="1" applyBorder="1" applyAlignment="1">
      <alignment horizontal="left" vertical="center"/>
    </xf>
    <xf numFmtId="0" fontId="50" fillId="49" borderId="28" xfId="0" applyFont="1" applyFill="1" applyBorder="1" applyAlignment="1">
      <alignment horizontal="center" vertical="center"/>
    </xf>
    <xf numFmtId="0" fontId="52" fillId="47" borderId="28" xfId="0" applyFont="1" applyFill="1" applyBorder="1" applyAlignment="1">
      <alignment horizontal="center"/>
    </xf>
    <xf numFmtId="0" fontId="4" fillId="38" borderId="40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/>
    </xf>
    <xf numFmtId="0" fontId="50" fillId="49" borderId="40" xfId="0" applyFont="1" applyFill="1" applyBorder="1" applyAlignment="1">
      <alignment horizontal="left" vertical="center"/>
    </xf>
    <xf numFmtId="0" fontId="50" fillId="38" borderId="40" xfId="0" applyFont="1" applyFill="1" applyBorder="1" applyAlignment="1">
      <alignment horizontal="left" vertical="center"/>
    </xf>
    <xf numFmtId="1" fontId="7" fillId="15" borderId="75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50" fillId="49" borderId="74" xfId="0" applyFont="1" applyFill="1" applyBorder="1" applyAlignment="1">
      <alignment horizontal="left" vertical="center"/>
    </xf>
    <xf numFmtId="0" fontId="12" fillId="47" borderId="75" xfId="0" applyFont="1" applyFill="1" applyBorder="1" applyAlignment="1">
      <alignment horizontal="center" vertical="center" shrinkToFit="1"/>
    </xf>
    <xf numFmtId="0" fontId="50" fillId="38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/>
    </xf>
    <xf numFmtId="1" fontId="7" fillId="15" borderId="74" xfId="0" applyNumberFormat="1" applyFont="1" applyFill="1" applyBorder="1" applyAlignment="1">
      <alignment horizontal="center" vertical="center"/>
    </xf>
    <xf numFmtId="0" fontId="11" fillId="37" borderId="81" xfId="0" applyFont="1" applyFill="1" applyBorder="1" applyAlignment="1">
      <alignment horizontal="center"/>
    </xf>
    <xf numFmtId="0" fontId="11" fillId="37" borderId="36" xfId="0" applyFont="1" applyFill="1" applyBorder="1" applyAlignment="1">
      <alignment horizontal="center"/>
    </xf>
    <xf numFmtId="0" fontId="11" fillId="37" borderId="103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83" xfId="0" applyFont="1" applyFill="1" applyBorder="1" applyAlignment="1">
      <alignment horizontal="center" vertical="center"/>
    </xf>
    <xf numFmtId="0" fontId="22" fillId="0" borderId="40" xfId="0" applyFont="1" applyBorder="1" applyAlignment="1">
      <alignment/>
    </xf>
    <xf numFmtId="0" fontId="57" fillId="0" borderId="28" xfId="0" applyFont="1" applyBorder="1" applyAlignment="1">
      <alignment horizontal="left" vertical="center"/>
    </xf>
    <xf numFmtId="0" fontId="57" fillId="0" borderId="28" xfId="0" applyFont="1" applyBorder="1" applyAlignment="1">
      <alignment/>
    </xf>
    <xf numFmtId="0" fontId="57" fillId="0" borderId="76" xfId="0" applyFont="1" applyBorder="1" applyAlignment="1">
      <alignment/>
    </xf>
    <xf numFmtId="0" fontId="8" fillId="37" borderId="0" xfId="0" applyFont="1" applyFill="1" applyBorder="1" applyAlignment="1">
      <alignment/>
    </xf>
    <xf numFmtId="0" fontId="118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11" fillId="50" borderId="40" xfId="0" applyFont="1" applyFill="1" applyBorder="1" applyAlignment="1">
      <alignment horizontal="center"/>
    </xf>
    <xf numFmtId="0" fontId="61" fillId="0" borderId="28" xfId="0" applyFont="1" applyBorder="1" applyAlignment="1">
      <alignment horizontal="left" vertical="center"/>
    </xf>
    <xf numFmtId="0" fontId="12" fillId="37" borderId="28" xfId="0" applyFont="1" applyFill="1" applyBorder="1" applyAlignment="1">
      <alignment/>
    </xf>
    <xf numFmtId="0" fontId="12" fillId="37" borderId="76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12" fillId="51" borderId="40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left" vertical="center"/>
    </xf>
    <xf numFmtId="0" fontId="18" fillId="37" borderId="28" xfId="0" applyFont="1" applyFill="1" applyBorder="1" applyAlignment="1">
      <alignment/>
    </xf>
    <xf numFmtId="0" fontId="18" fillId="37" borderId="76" xfId="0" applyFont="1" applyFill="1" applyBorder="1" applyAlignment="1">
      <alignment/>
    </xf>
    <xf numFmtId="0" fontId="63" fillId="37" borderId="0" xfId="0" applyFont="1" applyFill="1" applyBorder="1" applyAlignment="1">
      <alignment/>
    </xf>
    <xf numFmtId="0" fontId="47" fillId="52" borderId="29" xfId="0" applyFont="1" applyFill="1" applyBorder="1" applyAlignment="1">
      <alignment horizontal="center"/>
    </xf>
    <xf numFmtId="0" fontId="12" fillId="37" borderId="30" xfId="0" applyFont="1" applyFill="1" applyBorder="1" applyAlignment="1">
      <alignment horizontal="left" vertical="center"/>
    </xf>
    <xf numFmtId="0" fontId="12" fillId="37" borderId="30" xfId="0" applyFont="1" applyFill="1" applyBorder="1" applyAlignment="1">
      <alignment/>
    </xf>
    <xf numFmtId="0" fontId="12" fillId="37" borderId="104" xfId="0" applyFont="1" applyFill="1" applyBorder="1" applyAlignment="1">
      <alignment/>
    </xf>
    <xf numFmtId="0" fontId="8" fillId="37" borderId="93" xfId="0" applyFont="1" applyFill="1" applyBorder="1" applyAlignment="1">
      <alignment/>
    </xf>
    <xf numFmtId="0" fontId="12" fillId="37" borderId="93" xfId="0" applyFont="1" applyFill="1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9" fillId="49" borderId="97" xfId="0" applyFont="1" applyFill="1" applyBorder="1" applyAlignment="1">
      <alignment vertical="center"/>
    </xf>
    <xf numFmtId="0" fontId="49" fillId="49" borderId="74" xfId="0" applyFont="1" applyFill="1" applyBorder="1" applyAlignment="1">
      <alignment horizontal="center" vertical="center"/>
    </xf>
    <xf numFmtId="0" fontId="49" fillId="49" borderId="28" xfId="0" applyFont="1" applyFill="1" applyBorder="1" applyAlignment="1">
      <alignment horizontal="center" vertical="center"/>
    </xf>
    <xf numFmtId="0" fontId="49" fillId="49" borderId="99" xfId="0" applyFont="1" applyFill="1" applyBorder="1" applyAlignment="1">
      <alignment vertical="center"/>
    </xf>
    <xf numFmtId="0" fontId="1" fillId="49" borderId="74" xfId="0" applyFont="1" applyFill="1" applyBorder="1" applyAlignment="1">
      <alignment horizontal="center" vertical="center"/>
    </xf>
    <xf numFmtId="0" fontId="43" fillId="49" borderId="28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left" vertical="center"/>
    </xf>
    <xf numFmtId="0" fontId="49" fillId="0" borderId="36" xfId="51" applyFont="1" applyFill="1" applyBorder="1" applyAlignment="1">
      <alignment horizontal="center" vertical="center"/>
      <protection/>
    </xf>
    <xf numFmtId="0" fontId="16" fillId="35" borderId="75" xfId="0" applyFont="1" applyFill="1" applyBorder="1" applyAlignment="1">
      <alignment horizontal="center" vertical="center"/>
    </xf>
    <xf numFmtId="0" fontId="1" fillId="48" borderId="36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1" fillId="47" borderId="74" xfId="0" applyFont="1" applyFill="1" applyBorder="1" applyAlignment="1">
      <alignment horizontal="center" vertical="center"/>
    </xf>
    <xf numFmtId="1" fontId="65" fillId="15" borderId="74" xfId="0" applyNumberFormat="1" applyFont="1" applyFill="1" applyBorder="1" applyAlignment="1">
      <alignment horizontal="center" vertical="center"/>
    </xf>
    <xf numFmtId="164" fontId="65" fillId="15" borderId="76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49" fillId="0" borderId="28" xfId="51" applyFont="1" applyFill="1" applyBorder="1" applyAlignment="1">
      <alignment horizontal="center" vertical="center"/>
      <protection/>
    </xf>
    <xf numFmtId="0" fontId="49" fillId="0" borderId="74" xfId="51" applyFont="1" applyFill="1" applyBorder="1" applyAlignment="1">
      <alignment horizontal="center" vertical="center"/>
      <protection/>
    </xf>
    <xf numFmtId="0" fontId="16" fillId="35" borderId="28" xfId="0" applyFont="1" applyFill="1" applyBorder="1" applyAlignment="1">
      <alignment horizontal="center" vertical="center"/>
    </xf>
    <xf numFmtId="0" fontId="1" fillId="48" borderId="28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47" borderId="28" xfId="0" applyFont="1" applyFill="1" applyBorder="1" applyAlignment="1">
      <alignment horizontal="center" vertical="center"/>
    </xf>
    <xf numFmtId="0" fontId="1" fillId="49" borderId="99" xfId="0" applyFont="1" applyFill="1" applyBorder="1" applyAlignment="1">
      <alignment horizontal="left" vertical="center"/>
    </xf>
    <xf numFmtId="0" fontId="34" fillId="49" borderId="28" xfId="0" applyFont="1" applyFill="1" applyBorder="1" applyAlignment="1">
      <alignment horizontal="center" vertical="center"/>
    </xf>
    <xf numFmtId="0" fontId="49" fillId="47" borderId="37" xfId="0" applyFont="1" applyFill="1" applyBorder="1" applyAlignment="1">
      <alignment horizontal="center"/>
    </xf>
    <xf numFmtId="0" fontId="49" fillId="47" borderId="56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 vertical="center"/>
    </xf>
    <xf numFmtId="0" fontId="1" fillId="37" borderId="78" xfId="0" applyFont="1" applyFill="1" applyBorder="1" applyAlignment="1">
      <alignment vertical="center"/>
    </xf>
    <xf numFmtId="0" fontId="49" fillId="37" borderId="79" xfId="51" applyFont="1" applyFill="1" applyBorder="1" applyAlignment="1">
      <alignment horizontal="center" vertical="center"/>
      <protection/>
    </xf>
    <xf numFmtId="0" fontId="49" fillId="47" borderId="28" xfId="0" applyFont="1" applyFill="1" applyBorder="1" applyAlignment="1">
      <alignment horizontal="center"/>
    </xf>
    <xf numFmtId="0" fontId="66" fillId="47" borderId="74" xfId="0" applyFont="1" applyFill="1" applyBorder="1" applyAlignment="1">
      <alignment horizontal="center" shrinkToFit="1"/>
    </xf>
    <xf numFmtId="1" fontId="65" fillId="15" borderId="88" xfId="0" applyNumberFormat="1" applyFont="1" applyFill="1" applyBorder="1" applyAlignment="1">
      <alignment horizontal="center" vertical="center"/>
    </xf>
    <xf numFmtId="0" fontId="1" fillId="37" borderId="40" xfId="0" applyFont="1" applyFill="1" applyBorder="1" applyAlignment="1">
      <alignment vertical="center"/>
    </xf>
    <xf numFmtId="0" fontId="49" fillId="37" borderId="28" xfId="51" applyFont="1" applyFill="1" applyBorder="1" applyAlignment="1">
      <alignment horizontal="center" vertical="center"/>
      <protection/>
    </xf>
    <xf numFmtId="0" fontId="49" fillId="37" borderId="74" xfId="51" applyFont="1" applyFill="1" applyBorder="1" applyAlignment="1">
      <alignment horizontal="center" vertical="center"/>
      <protection/>
    </xf>
    <xf numFmtId="0" fontId="16" fillId="38" borderId="75" xfId="0" applyFont="1" applyFill="1" applyBorder="1" applyAlignment="1">
      <alignment horizontal="center" vertical="center"/>
    </xf>
    <xf numFmtId="0" fontId="49" fillId="47" borderId="74" xfId="0" applyFont="1" applyFill="1" applyBorder="1" applyAlignment="1">
      <alignment horizontal="center"/>
    </xf>
    <xf numFmtId="2" fontId="1" fillId="47" borderId="28" xfId="0" applyNumberFormat="1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56" fillId="0" borderId="90" xfId="0" applyFont="1" applyFill="1" applyBorder="1" applyAlignment="1">
      <alignment/>
    </xf>
    <xf numFmtId="0" fontId="56" fillId="37" borderId="91" xfId="0" applyFont="1" applyFill="1" applyBorder="1" applyAlignment="1">
      <alignment/>
    </xf>
    <xf numFmtId="0" fontId="56" fillId="37" borderId="92" xfId="0" applyFont="1" applyFill="1" applyBorder="1" applyAlignment="1">
      <alignment/>
    </xf>
    <xf numFmtId="0" fontId="56" fillId="37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6" fillId="37" borderId="0" xfId="0" applyFont="1" applyFill="1" applyBorder="1" applyAlignment="1">
      <alignment horizontal="left" vertical="center"/>
    </xf>
    <xf numFmtId="0" fontId="56" fillId="37" borderId="93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/>
    </xf>
    <xf numFmtId="0" fontId="6" fillId="44" borderId="61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" shrinkToFit="1"/>
    </xf>
    <xf numFmtId="0" fontId="6" fillId="44" borderId="61" xfId="0" applyFont="1" applyFill="1" applyBorder="1" applyAlignment="1">
      <alignment horizontal="center" shrinkToFit="1"/>
    </xf>
    <xf numFmtId="0" fontId="6" fillId="44" borderId="106" xfId="0" applyFont="1" applyFill="1" applyBorder="1" applyAlignment="1">
      <alignment horizontal="center" shrinkToFit="1"/>
    </xf>
    <xf numFmtId="0" fontId="6" fillId="44" borderId="107" xfId="0" applyFont="1" applyFill="1" applyBorder="1" applyAlignment="1">
      <alignment horizontal="center" shrinkToFit="1"/>
    </xf>
    <xf numFmtId="0" fontId="4" fillId="44" borderId="11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shrinkToFit="1"/>
    </xf>
    <xf numFmtId="0" fontId="6" fillId="44" borderId="108" xfId="0" applyFont="1" applyFill="1" applyBorder="1" applyAlignment="1">
      <alignment horizontal="center" shrinkToFit="1"/>
    </xf>
    <xf numFmtId="0" fontId="4" fillId="44" borderId="31" xfId="0" applyFont="1" applyFill="1" applyBorder="1" applyAlignment="1">
      <alignment horizontal="center" vertical="center"/>
    </xf>
    <xf numFmtId="0" fontId="8" fillId="41" borderId="75" xfId="0" applyFont="1" applyFill="1" applyBorder="1" applyAlignment="1">
      <alignment horizontal="center" vertical="center"/>
    </xf>
    <xf numFmtId="0" fontId="8" fillId="41" borderId="87" xfId="0" applyFont="1" applyFill="1" applyBorder="1" applyAlignment="1">
      <alignment horizontal="center" vertical="center"/>
    </xf>
    <xf numFmtId="0" fontId="8" fillId="41" borderId="74" xfId="0" applyFont="1" applyFill="1" applyBorder="1" applyAlignment="1">
      <alignment horizontal="center" vertical="center"/>
    </xf>
    <xf numFmtId="0" fontId="8" fillId="46" borderId="75" xfId="0" applyFont="1" applyFill="1" applyBorder="1" applyAlignment="1">
      <alignment horizontal="center" vertical="center"/>
    </xf>
    <xf numFmtId="0" fontId="8" fillId="46" borderId="87" xfId="0" applyFont="1" applyFill="1" applyBorder="1" applyAlignment="1">
      <alignment horizontal="center" vertical="center"/>
    </xf>
    <xf numFmtId="0" fontId="8" fillId="46" borderId="74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21" fillId="35" borderId="109" xfId="0" applyFont="1" applyFill="1" applyBorder="1" applyAlignment="1">
      <alignment horizontal="left" vertical="center"/>
    </xf>
    <xf numFmtId="0" fontId="15" fillId="35" borderId="11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5" fillId="35" borderId="111" xfId="0" applyFont="1" applyFill="1" applyBorder="1" applyAlignment="1">
      <alignment horizontal="left" vertical="center"/>
    </xf>
    <xf numFmtId="0" fontId="21" fillId="35" borderId="112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111" xfId="0" applyFont="1" applyFill="1" applyBorder="1" applyAlignment="1">
      <alignment horizontal="left" vertical="center"/>
    </xf>
    <xf numFmtId="0" fontId="1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/>
    </xf>
    <xf numFmtId="0" fontId="20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12" fillId="39" borderId="28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11" fillId="47" borderId="28" xfId="0" applyFont="1" applyFill="1" applyBorder="1" applyAlignment="1">
      <alignment horizontal="center" vertical="center"/>
    </xf>
    <xf numFmtId="0" fontId="11" fillId="47" borderId="36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12" fillId="39" borderId="113" xfId="0" applyFont="1" applyFill="1" applyBorder="1" applyAlignment="1">
      <alignment/>
    </xf>
    <xf numFmtId="0" fontId="12" fillId="39" borderId="114" xfId="0" applyFont="1" applyFill="1" applyBorder="1" applyAlignment="1">
      <alignment/>
    </xf>
    <xf numFmtId="0" fontId="12" fillId="39" borderId="115" xfId="0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49" fillId="0" borderId="116" xfId="0" applyFont="1" applyFill="1" applyBorder="1" applyAlignment="1">
      <alignment horizontal="center" vertical="center" wrapText="1"/>
    </xf>
    <xf numFmtId="0" fontId="49" fillId="0" borderId="117" xfId="0" applyFont="1" applyFill="1" applyBorder="1" applyAlignment="1">
      <alignment horizontal="center" vertical="center" wrapText="1"/>
    </xf>
    <xf numFmtId="0" fontId="49" fillId="0" borderId="118" xfId="0" applyFont="1" applyFill="1" applyBorder="1" applyAlignment="1">
      <alignment horizontal="center" vertical="center" wrapText="1"/>
    </xf>
    <xf numFmtId="0" fontId="49" fillId="0" borderId="11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0" xfId="0" applyFont="1" applyFill="1" applyBorder="1" applyAlignment="1">
      <alignment horizontal="center" vertical="center" wrapText="1"/>
    </xf>
    <xf numFmtId="0" fontId="49" fillId="0" borderId="12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22" xfId="0" applyFont="1" applyFill="1" applyBorder="1" applyAlignment="1">
      <alignment horizontal="center" vertical="center" wrapText="1"/>
    </xf>
    <xf numFmtId="0" fontId="4" fillId="47" borderId="28" xfId="0" applyFont="1" applyFill="1" applyBorder="1" applyAlignment="1">
      <alignment horizontal="center" vertical="center"/>
    </xf>
    <xf numFmtId="0" fontId="4" fillId="47" borderId="28" xfId="0" applyFont="1" applyFill="1" applyBorder="1" applyAlignment="1">
      <alignment horizontal="center" vertical="center" shrinkToFit="1"/>
    </xf>
    <xf numFmtId="0" fontId="4" fillId="47" borderId="76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117" fillId="37" borderId="113" xfId="0" applyFont="1" applyFill="1" applyBorder="1" applyAlignment="1">
      <alignment horizontal="center"/>
    </xf>
    <xf numFmtId="0" fontId="117" fillId="37" borderId="114" xfId="0" applyFont="1" applyFill="1" applyBorder="1" applyAlignment="1">
      <alignment horizontal="center"/>
    </xf>
    <xf numFmtId="0" fontId="117" fillId="37" borderId="115" xfId="0" applyFont="1" applyFill="1" applyBorder="1" applyAlignment="1">
      <alignment horizontal="center"/>
    </xf>
    <xf numFmtId="0" fontId="8" fillId="49" borderId="28" xfId="0" applyFont="1" applyFill="1" applyBorder="1" applyAlignment="1">
      <alignment horizontal="center" vertical="center"/>
    </xf>
    <xf numFmtId="0" fontId="52" fillId="47" borderId="28" xfId="0" applyFont="1" applyFill="1" applyBorder="1" applyAlignment="1">
      <alignment horizontal="center"/>
    </xf>
    <xf numFmtId="0" fontId="52" fillId="47" borderId="28" xfId="0" applyFont="1" applyFill="1" applyBorder="1" applyAlignment="1">
      <alignment horizontal="center" shrinkToFit="1"/>
    </xf>
    <xf numFmtId="0" fontId="52" fillId="47" borderId="76" xfId="0" applyFont="1" applyFill="1" applyBorder="1" applyAlignment="1">
      <alignment horizontal="center" shrinkToFit="1"/>
    </xf>
    <xf numFmtId="0" fontId="8" fillId="0" borderId="93" xfId="0" applyFont="1" applyBorder="1" applyAlignment="1">
      <alignment horizontal="center" vertical="center" wrapText="1" readingOrder="1"/>
    </xf>
    <xf numFmtId="0" fontId="8" fillId="37" borderId="0" xfId="0" applyFont="1" applyFill="1" applyBorder="1" applyAlignment="1">
      <alignment horizontal="center" vertical="center"/>
    </xf>
    <xf numFmtId="0" fontId="119" fillId="37" borderId="113" xfId="0" applyFont="1" applyFill="1" applyBorder="1" applyAlignment="1">
      <alignment horizontal="center"/>
    </xf>
    <xf numFmtId="0" fontId="119" fillId="37" borderId="114" xfId="0" applyFont="1" applyFill="1" applyBorder="1" applyAlignment="1">
      <alignment horizontal="center"/>
    </xf>
    <xf numFmtId="0" fontId="119" fillId="37" borderId="115" xfId="0" applyFont="1" applyFill="1" applyBorder="1" applyAlignment="1">
      <alignment horizontal="center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12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76" xfId="0" applyFont="1" applyBorder="1" applyAlignment="1">
      <alignment horizontal="center" vertical="center" wrapText="1"/>
    </xf>
    <xf numFmtId="0" fontId="49" fillId="0" borderId="78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124" xfId="0" applyFont="1" applyBorder="1" applyAlignment="1">
      <alignment horizontal="center" vertical="center" wrapText="1"/>
    </xf>
    <xf numFmtId="0" fontId="4" fillId="49" borderId="39" xfId="0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 horizontal="center" vertical="center" shrinkToFit="1"/>
    </xf>
    <xf numFmtId="0" fontId="4" fillId="47" borderId="123" xfId="0" applyFont="1" applyFill="1" applyBorder="1" applyAlignment="1">
      <alignment horizontal="center" vertical="center" shrinkToFit="1"/>
    </xf>
    <xf numFmtId="0" fontId="11" fillId="51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/>
    </xf>
    <xf numFmtId="0" fontId="12" fillId="51" borderId="0" xfId="0" applyFont="1" applyFill="1" applyBorder="1" applyAlignment="1">
      <alignment horizontal="center" vertical="center"/>
    </xf>
    <xf numFmtId="0" fontId="11" fillId="51" borderId="93" xfId="0" applyFont="1" applyFill="1" applyBorder="1" applyAlignment="1">
      <alignment horizontal="center" vertical="center"/>
    </xf>
    <xf numFmtId="0" fontId="37" fillId="37" borderId="93" xfId="0" applyFont="1" applyFill="1" applyBorder="1" applyAlignment="1">
      <alignment/>
    </xf>
    <xf numFmtId="0" fontId="20" fillId="37" borderId="9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/>
    </xf>
    <xf numFmtId="0" fontId="53" fillId="0" borderId="90" xfId="0" applyFont="1" applyBorder="1" applyAlignment="1">
      <alignment horizontal="center"/>
    </xf>
    <xf numFmtId="0" fontId="53" fillId="0" borderId="91" xfId="0" applyFont="1" applyBorder="1" applyAlignment="1">
      <alignment horizontal="center"/>
    </xf>
    <xf numFmtId="0" fontId="53" fillId="0" borderId="92" xfId="0" applyFont="1" applyBorder="1" applyAlignment="1">
      <alignment horizontal="center"/>
    </xf>
    <xf numFmtId="0" fontId="11" fillId="50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83" xfId="0" applyFont="1" applyFill="1" applyBorder="1" applyAlignment="1">
      <alignment horizontal="center"/>
    </xf>
    <xf numFmtId="0" fontId="4" fillId="47" borderId="28" xfId="0" applyFont="1" applyFill="1" applyBorder="1" applyAlignment="1">
      <alignment horizontal="center"/>
    </xf>
    <xf numFmtId="0" fontId="4" fillId="49" borderId="37" xfId="0" applyFont="1" applyFill="1" applyBorder="1" applyAlignment="1">
      <alignment horizontal="center" vertical="center"/>
    </xf>
    <xf numFmtId="0" fontId="4" fillId="47" borderId="37" xfId="0" applyFont="1" applyFill="1" applyBorder="1" applyAlignment="1">
      <alignment horizontal="center"/>
    </xf>
    <xf numFmtId="0" fontId="50" fillId="49" borderId="28" xfId="0" applyFont="1" applyFill="1" applyBorder="1" applyAlignment="1">
      <alignment horizontal="center" vertical="center"/>
    </xf>
    <xf numFmtId="0" fontId="11" fillId="47" borderId="28" xfId="0" applyFont="1" applyFill="1" applyBorder="1" applyAlignment="1">
      <alignment horizontal="center" vertical="center" shrinkToFit="1"/>
    </xf>
    <xf numFmtId="0" fontId="11" fillId="47" borderId="76" xfId="0" applyFont="1" applyFill="1" applyBorder="1" applyAlignment="1">
      <alignment horizontal="center" vertical="center" shrinkToFit="1"/>
    </xf>
    <xf numFmtId="0" fontId="56" fillId="37" borderId="84" xfId="0" applyFont="1" applyFill="1" applyBorder="1" applyAlignment="1">
      <alignment horizontal="left" vertical="center"/>
    </xf>
    <xf numFmtId="0" fontId="56" fillId="37" borderId="85" xfId="0" applyFont="1" applyFill="1" applyBorder="1" applyAlignment="1">
      <alignment horizontal="left" vertical="center"/>
    </xf>
    <xf numFmtId="0" fontId="56" fillId="37" borderId="86" xfId="0" applyFont="1" applyFill="1" applyBorder="1" applyAlignment="1">
      <alignment horizontal="left" vertical="center"/>
    </xf>
    <xf numFmtId="0" fontId="49" fillId="37" borderId="0" xfId="0" applyFont="1" applyFill="1" applyBorder="1" applyAlignment="1">
      <alignment horizontal="center" vertical="center"/>
    </xf>
    <xf numFmtId="0" fontId="56" fillId="37" borderId="27" xfId="0" applyFont="1" applyFill="1" applyBorder="1" applyAlignment="1">
      <alignment horizontal="left"/>
    </xf>
    <xf numFmtId="0" fontId="56" fillId="37" borderId="87" xfId="0" applyFont="1" applyFill="1" applyBorder="1" applyAlignment="1">
      <alignment horizontal="left"/>
    </xf>
    <xf numFmtId="0" fontId="56" fillId="37" borderId="8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49" fillId="0" borderId="125" xfId="0" applyFont="1" applyBorder="1" applyAlignment="1">
      <alignment horizontal="center" vertical="center" wrapText="1"/>
    </xf>
    <xf numFmtId="0" fontId="49" fillId="0" borderId="126" xfId="0" applyFont="1" applyBorder="1" applyAlignment="1">
      <alignment horizontal="center" vertical="center" wrapText="1"/>
    </xf>
    <xf numFmtId="0" fontId="49" fillId="0" borderId="127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0" fontId="21" fillId="49" borderId="37" xfId="0" applyFont="1" applyFill="1" applyBorder="1" applyAlignment="1">
      <alignment horizontal="center" vertical="center"/>
    </xf>
    <xf numFmtId="0" fontId="21" fillId="49" borderId="36" xfId="0" applyFont="1" applyFill="1" applyBorder="1" applyAlignment="1">
      <alignment horizontal="center" vertical="center"/>
    </xf>
    <xf numFmtId="0" fontId="11" fillId="47" borderId="37" xfId="0" applyFont="1" applyFill="1" applyBorder="1" applyAlignment="1">
      <alignment horizontal="center" vertical="center"/>
    </xf>
    <xf numFmtId="0" fontId="64" fillId="47" borderId="37" xfId="0" applyFont="1" applyFill="1" applyBorder="1" applyAlignment="1">
      <alignment horizontal="center" vertical="center" shrinkToFit="1"/>
    </xf>
    <xf numFmtId="0" fontId="64" fillId="47" borderId="36" xfId="0" applyFont="1" applyFill="1" applyBorder="1" applyAlignment="1">
      <alignment horizontal="center" vertical="center" shrinkToFit="1"/>
    </xf>
    <xf numFmtId="0" fontId="64" fillId="47" borderId="124" xfId="0" applyFont="1" applyFill="1" applyBorder="1" applyAlignment="1">
      <alignment horizontal="center" vertical="center" shrinkToFit="1"/>
    </xf>
    <xf numFmtId="0" fontId="64" fillId="47" borderId="103" xfId="0" applyFont="1" applyFill="1" applyBorder="1" applyAlignment="1">
      <alignment horizontal="center" vertical="center" shrinkToFit="1"/>
    </xf>
    <xf numFmtId="0" fontId="16" fillId="49" borderId="37" xfId="0" applyFont="1" applyFill="1" applyBorder="1" applyAlignment="1">
      <alignment horizontal="center" vertical="center"/>
    </xf>
    <xf numFmtId="0" fontId="16" fillId="49" borderId="36" xfId="0" applyFont="1" applyFill="1" applyBorder="1" applyAlignment="1">
      <alignment horizontal="center" vertical="center"/>
    </xf>
    <xf numFmtId="0" fontId="49" fillId="47" borderId="37" xfId="0" applyFont="1" applyFill="1" applyBorder="1" applyAlignment="1">
      <alignment horizontal="center"/>
    </xf>
    <xf numFmtId="0" fontId="49" fillId="47" borderId="56" xfId="0" applyFont="1" applyFill="1" applyBorder="1" applyAlignment="1">
      <alignment horizontal="center"/>
    </xf>
    <xf numFmtId="0" fontId="66" fillId="47" borderId="37" xfId="0" applyFont="1" applyFill="1" applyBorder="1" applyAlignment="1">
      <alignment horizontal="center" shrinkToFit="1"/>
    </xf>
    <xf numFmtId="0" fontId="66" fillId="47" borderId="36" xfId="0" applyFont="1" applyFill="1" applyBorder="1" applyAlignment="1">
      <alignment horizontal="center" shrinkToFit="1"/>
    </xf>
    <xf numFmtId="0" fontId="66" fillId="47" borderId="124" xfId="0" applyFont="1" applyFill="1" applyBorder="1" applyAlignment="1">
      <alignment horizontal="center" shrinkToFit="1"/>
    </xf>
    <xf numFmtId="0" fontId="66" fillId="47" borderId="103" xfId="0" applyFont="1" applyFill="1" applyBorder="1" applyAlignment="1">
      <alignment horizontal="center" shrinkToFit="1"/>
    </xf>
    <xf numFmtId="0" fontId="6" fillId="0" borderId="12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6" fillId="44" borderId="129" xfId="0" applyFont="1" applyFill="1" applyBorder="1" applyAlignment="1">
      <alignment horizontal="center"/>
    </xf>
    <xf numFmtId="0" fontId="8" fillId="42" borderId="28" xfId="0" applyFont="1" applyFill="1" applyBorder="1" applyAlignment="1">
      <alignment horizontal="center" vertical="center"/>
    </xf>
    <xf numFmtId="0" fontId="8" fillId="46" borderId="31" xfId="0" applyFont="1" applyFill="1" applyBorder="1" applyAlignment="1">
      <alignment horizontal="center" vertical="center"/>
    </xf>
    <xf numFmtId="0" fontId="8" fillId="46" borderId="130" xfId="0" applyFont="1" applyFill="1" applyBorder="1" applyAlignment="1">
      <alignment horizontal="center" vertical="center"/>
    </xf>
    <xf numFmtId="0" fontId="8" fillId="46" borderId="131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8" fillId="46" borderId="28" xfId="0" applyFont="1" applyFill="1" applyBorder="1" applyAlignment="1">
      <alignment horizontal="center" vertical="center"/>
    </xf>
    <xf numFmtId="0" fontId="27" fillId="42" borderId="63" xfId="0" applyFont="1" applyFill="1" applyBorder="1" applyAlignment="1">
      <alignment horizontal="center" vertical="center"/>
    </xf>
    <xf numFmtId="0" fontId="27" fillId="42" borderId="22" xfId="0" applyFont="1" applyFill="1" applyBorder="1" applyAlignment="1">
      <alignment horizontal="center" vertical="center"/>
    </xf>
    <xf numFmtId="0" fontId="8" fillId="42" borderId="75" xfId="0" applyFont="1" applyFill="1" applyBorder="1" applyAlignment="1">
      <alignment horizontal="center" vertical="center"/>
    </xf>
    <xf numFmtId="0" fontId="8" fillId="42" borderId="87" xfId="0" applyFont="1" applyFill="1" applyBorder="1" applyAlignment="1">
      <alignment horizontal="center" vertical="center"/>
    </xf>
    <xf numFmtId="0" fontId="8" fillId="42" borderId="74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 horizontal="center" vertical="center"/>
    </xf>
    <xf numFmtId="0" fontId="25" fillId="35" borderId="112" xfId="0" applyFont="1" applyFill="1" applyBorder="1" applyAlignment="1">
      <alignment horizontal="left" vertical="center"/>
    </xf>
    <xf numFmtId="0" fontId="25" fillId="35" borderId="111" xfId="0" applyFont="1" applyFill="1" applyBorder="1" applyAlignment="1">
      <alignment horizontal="left" vertical="center"/>
    </xf>
    <xf numFmtId="0" fontId="25" fillId="35" borderId="109" xfId="0" applyFont="1" applyFill="1" applyBorder="1" applyAlignment="1">
      <alignment horizontal="left" vertical="center"/>
    </xf>
    <xf numFmtId="0" fontId="25" fillId="35" borderId="110" xfId="0" applyFont="1" applyFill="1" applyBorder="1" applyAlignment="1">
      <alignment horizontal="left" vertical="center"/>
    </xf>
    <xf numFmtId="0" fontId="8" fillId="41" borderId="31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10" fillId="53" borderId="28" xfId="0" applyFont="1" applyFill="1" applyBorder="1" applyAlignment="1">
      <alignment horizontal="center" vertical="center"/>
    </xf>
    <xf numFmtId="0" fontId="21" fillId="43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1" fillId="43" borderId="39" xfId="0" applyFont="1" applyFill="1" applyBorder="1" applyAlignment="1">
      <alignment horizontal="center" vertical="center"/>
    </xf>
    <xf numFmtId="0" fontId="46" fillId="35" borderId="110" xfId="0" applyFont="1" applyFill="1" applyBorder="1" applyAlignment="1">
      <alignment horizontal="left" vertical="center"/>
    </xf>
    <xf numFmtId="0" fontId="46" fillId="35" borderId="111" xfId="0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6"/>
  <sheetViews>
    <sheetView zoomScalePageLayoutView="0" workbookViewId="0" topLeftCell="A1">
      <selection activeCell="P14" sqref="P1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635" t="s">
        <v>271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  <c r="AJ1" s="635"/>
      <c r="AK1" s="635"/>
      <c r="AL1" s="635"/>
      <c r="AM1" s="635"/>
    </row>
    <row r="2" spans="1:39" ht="12.75" customHeight="1">
      <c r="A2" s="635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</row>
    <row r="3" spans="1:39" ht="22.5" customHeight="1" thickBot="1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</row>
    <row r="4" spans="1:39" ht="15" customHeight="1" thickBot="1">
      <c r="A4" s="203"/>
      <c r="B4" s="204" t="s">
        <v>0</v>
      </c>
      <c r="C4" s="204"/>
      <c r="D4" s="205" t="s">
        <v>1</v>
      </c>
      <c r="E4" s="636" t="s">
        <v>2</v>
      </c>
      <c r="F4" s="206">
        <v>1</v>
      </c>
      <c r="G4" s="206">
        <v>2</v>
      </c>
      <c r="H4" s="206">
        <v>3</v>
      </c>
      <c r="I4" s="206">
        <v>4</v>
      </c>
      <c r="J4" s="206">
        <v>5</v>
      </c>
      <c r="K4" s="206">
        <v>6</v>
      </c>
      <c r="L4" s="206">
        <v>7</v>
      </c>
      <c r="M4" s="206">
        <v>8</v>
      </c>
      <c r="N4" s="206">
        <v>9</v>
      </c>
      <c r="O4" s="206">
        <v>10</v>
      </c>
      <c r="P4" s="206">
        <v>11</v>
      </c>
      <c r="Q4" s="206">
        <v>12</v>
      </c>
      <c r="R4" s="206">
        <v>13</v>
      </c>
      <c r="S4" s="206">
        <v>14</v>
      </c>
      <c r="T4" s="206">
        <v>15</v>
      </c>
      <c r="U4" s="206">
        <v>16</v>
      </c>
      <c r="V4" s="206">
        <v>17</v>
      </c>
      <c r="W4" s="206">
        <v>18</v>
      </c>
      <c r="X4" s="206">
        <v>19</v>
      </c>
      <c r="Y4" s="206">
        <v>20</v>
      </c>
      <c r="Z4" s="206">
        <v>21</v>
      </c>
      <c r="AA4" s="206">
        <v>22</v>
      </c>
      <c r="AB4" s="206">
        <v>23</v>
      </c>
      <c r="AC4" s="206">
        <v>24</v>
      </c>
      <c r="AD4" s="206">
        <v>25</v>
      </c>
      <c r="AE4" s="206">
        <v>26</v>
      </c>
      <c r="AF4" s="206">
        <v>27</v>
      </c>
      <c r="AG4" s="206">
        <v>28</v>
      </c>
      <c r="AH4" s="206">
        <v>29</v>
      </c>
      <c r="AI4" s="206">
        <v>30</v>
      </c>
      <c r="AJ4" s="206">
        <v>31</v>
      </c>
      <c r="AK4" s="637" t="s">
        <v>3</v>
      </c>
      <c r="AL4" s="639" t="s">
        <v>4</v>
      </c>
      <c r="AM4" s="641" t="s">
        <v>5</v>
      </c>
    </row>
    <row r="5" spans="1:39" ht="15" customHeight="1">
      <c r="A5" s="207"/>
      <c r="B5" s="208" t="s">
        <v>6</v>
      </c>
      <c r="C5" s="208" t="s">
        <v>7</v>
      </c>
      <c r="D5" s="209"/>
      <c r="E5" s="636"/>
      <c r="F5" s="210" t="s">
        <v>9</v>
      </c>
      <c r="G5" s="210" t="s">
        <v>8</v>
      </c>
      <c r="H5" s="210" t="s">
        <v>10</v>
      </c>
      <c r="I5" s="210" t="s">
        <v>11</v>
      </c>
      <c r="J5" s="210" t="s">
        <v>11</v>
      </c>
      <c r="K5" s="210" t="s">
        <v>8</v>
      </c>
      <c r="L5" s="210" t="s">
        <v>8</v>
      </c>
      <c r="M5" s="210" t="s">
        <v>9</v>
      </c>
      <c r="N5" s="210" t="s">
        <v>8</v>
      </c>
      <c r="O5" s="210" t="s">
        <v>10</v>
      </c>
      <c r="P5" s="210" t="s">
        <v>11</v>
      </c>
      <c r="Q5" s="210" t="s">
        <v>11</v>
      </c>
      <c r="R5" s="210" t="s">
        <v>8</v>
      </c>
      <c r="S5" s="210" t="s">
        <v>8</v>
      </c>
      <c r="T5" s="210" t="s">
        <v>9</v>
      </c>
      <c r="U5" s="210" t="s">
        <v>8</v>
      </c>
      <c r="V5" s="210" t="s">
        <v>10</v>
      </c>
      <c r="W5" s="210" t="s">
        <v>11</v>
      </c>
      <c r="X5" s="210" t="s">
        <v>11</v>
      </c>
      <c r="Y5" s="210" t="s">
        <v>8</v>
      </c>
      <c r="Z5" s="210" t="s">
        <v>8</v>
      </c>
      <c r="AA5" s="210" t="s">
        <v>9</v>
      </c>
      <c r="AB5" s="210" t="s">
        <v>8</v>
      </c>
      <c r="AC5" s="210" t="s">
        <v>10</v>
      </c>
      <c r="AD5" s="210" t="s">
        <v>11</v>
      </c>
      <c r="AE5" s="210" t="s">
        <v>11</v>
      </c>
      <c r="AF5" s="210" t="s">
        <v>8</v>
      </c>
      <c r="AG5" s="210" t="s">
        <v>8</v>
      </c>
      <c r="AH5" s="210" t="s">
        <v>9</v>
      </c>
      <c r="AI5" s="210" t="s">
        <v>8</v>
      </c>
      <c r="AJ5" s="210" t="s">
        <v>10</v>
      </c>
      <c r="AK5" s="638"/>
      <c r="AL5" s="640"/>
      <c r="AM5" s="642"/>
    </row>
    <row r="6" spans="1:39" ht="15" customHeight="1">
      <c r="A6" s="5">
        <v>145343</v>
      </c>
      <c r="B6" s="6" t="s">
        <v>227</v>
      </c>
      <c r="C6" s="7">
        <v>232053</v>
      </c>
      <c r="D6" s="8" t="s">
        <v>13</v>
      </c>
      <c r="E6" s="196" t="s">
        <v>228</v>
      </c>
      <c r="F6" s="312"/>
      <c r="G6" s="185" t="s">
        <v>15</v>
      </c>
      <c r="H6" s="197" t="s">
        <v>15</v>
      </c>
      <c r="I6" s="197" t="s">
        <v>15</v>
      </c>
      <c r="J6" s="197" t="s">
        <v>15</v>
      </c>
      <c r="K6" s="197" t="s">
        <v>15</v>
      </c>
      <c r="L6" s="313"/>
      <c r="M6" s="312"/>
      <c r="N6" s="185" t="s">
        <v>15</v>
      </c>
      <c r="O6" s="197" t="s">
        <v>15</v>
      </c>
      <c r="P6" s="197" t="s">
        <v>15</v>
      </c>
      <c r="Q6" s="197" t="s">
        <v>15</v>
      </c>
      <c r="R6" s="197" t="s">
        <v>15</v>
      </c>
      <c r="S6" s="313"/>
      <c r="T6" s="312"/>
      <c r="U6" s="185" t="s">
        <v>15</v>
      </c>
      <c r="V6" s="197" t="s">
        <v>15</v>
      </c>
      <c r="W6" s="197" t="s">
        <v>15</v>
      </c>
      <c r="X6" s="197" t="s">
        <v>15</v>
      </c>
      <c r="Y6" s="197" t="s">
        <v>15</v>
      </c>
      <c r="Z6" s="313"/>
      <c r="AA6" s="312"/>
      <c r="AB6" s="185" t="s">
        <v>15</v>
      </c>
      <c r="AC6" s="197" t="s">
        <v>15</v>
      </c>
      <c r="AD6" s="197" t="s">
        <v>15</v>
      </c>
      <c r="AE6" s="197" t="s">
        <v>15</v>
      </c>
      <c r="AF6" s="197" t="s">
        <v>15</v>
      </c>
      <c r="AG6" s="313"/>
      <c r="AH6" s="313"/>
      <c r="AI6" s="197" t="s">
        <v>15</v>
      </c>
      <c r="AJ6" s="197" t="s">
        <v>15</v>
      </c>
      <c r="AK6" s="215">
        <v>132</v>
      </c>
      <c r="AL6" s="216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217">
        <f>SUM(AL6-132)</f>
        <v>0</v>
      </c>
    </row>
    <row r="7" spans="1:39" ht="15" customHeight="1" thickBot="1">
      <c r="A7" s="207" t="s">
        <v>16</v>
      </c>
      <c r="B7" s="209" t="s">
        <v>0</v>
      </c>
      <c r="C7" s="209"/>
      <c r="D7" s="209" t="s">
        <v>1</v>
      </c>
      <c r="E7" s="643" t="s">
        <v>2</v>
      </c>
      <c r="F7" s="211">
        <v>1</v>
      </c>
      <c r="G7" s="211">
        <v>2</v>
      </c>
      <c r="H7" s="211">
        <v>3</v>
      </c>
      <c r="I7" s="211">
        <v>4</v>
      </c>
      <c r="J7" s="211">
        <v>5</v>
      </c>
      <c r="K7" s="211">
        <v>6</v>
      </c>
      <c r="L7" s="211">
        <v>7</v>
      </c>
      <c r="M7" s="211">
        <v>8</v>
      </c>
      <c r="N7" s="211">
        <v>9</v>
      </c>
      <c r="O7" s="211">
        <v>10</v>
      </c>
      <c r="P7" s="211">
        <v>11</v>
      </c>
      <c r="Q7" s="211">
        <v>12</v>
      </c>
      <c r="R7" s="211">
        <v>13</v>
      </c>
      <c r="S7" s="211">
        <v>14</v>
      </c>
      <c r="T7" s="211">
        <v>15</v>
      </c>
      <c r="U7" s="211">
        <v>16</v>
      </c>
      <c r="V7" s="211">
        <v>17</v>
      </c>
      <c r="W7" s="211">
        <v>18</v>
      </c>
      <c r="X7" s="211">
        <v>19</v>
      </c>
      <c r="Y7" s="211">
        <v>20</v>
      </c>
      <c r="Z7" s="211">
        <v>21</v>
      </c>
      <c r="AA7" s="211">
        <v>22</v>
      </c>
      <c r="AB7" s="211">
        <v>23</v>
      </c>
      <c r="AC7" s="211">
        <v>24</v>
      </c>
      <c r="AD7" s="211">
        <v>25</v>
      </c>
      <c r="AE7" s="211">
        <v>26</v>
      </c>
      <c r="AF7" s="211">
        <v>27</v>
      </c>
      <c r="AG7" s="211">
        <v>28</v>
      </c>
      <c r="AH7" s="211">
        <v>29</v>
      </c>
      <c r="AI7" s="211">
        <v>30</v>
      </c>
      <c r="AJ7" s="211">
        <v>31</v>
      </c>
      <c r="AK7" s="644" t="s">
        <v>3</v>
      </c>
      <c r="AL7" s="645" t="s">
        <v>4</v>
      </c>
      <c r="AM7" s="646" t="s">
        <v>5</v>
      </c>
    </row>
    <row r="8" spans="1:39" ht="15" customHeight="1">
      <c r="A8" s="207"/>
      <c r="B8" s="209" t="s">
        <v>6</v>
      </c>
      <c r="C8" s="209"/>
      <c r="D8" s="209"/>
      <c r="E8" s="643"/>
      <c r="F8" s="210" t="s">
        <v>9</v>
      </c>
      <c r="G8" s="210" t="s">
        <v>8</v>
      </c>
      <c r="H8" s="210" t="s">
        <v>10</v>
      </c>
      <c r="I8" s="210" t="s">
        <v>11</v>
      </c>
      <c r="J8" s="210" t="s">
        <v>11</v>
      </c>
      <c r="K8" s="210" t="s">
        <v>8</v>
      </c>
      <c r="L8" s="210" t="s">
        <v>8</v>
      </c>
      <c r="M8" s="210" t="s">
        <v>9</v>
      </c>
      <c r="N8" s="210" t="s">
        <v>8</v>
      </c>
      <c r="O8" s="210" t="s">
        <v>10</v>
      </c>
      <c r="P8" s="210" t="s">
        <v>11</v>
      </c>
      <c r="Q8" s="210" t="s">
        <v>11</v>
      </c>
      <c r="R8" s="210" t="s">
        <v>8</v>
      </c>
      <c r="S8" s="210" t="s">
        <v>8</v>
      </c>
      <c r="T8" s="210" t="s">
        <v>9</v>
      </c>
      <c r="U8" s="210" t="s">
        <v>8</v>
      </c>
      <c r="V8" s="210" t="s">
        <v>10</v>
      </c>
      <c r="W8" s="210" t="s">
        <v>11</v>
      </c>
      <c r="X8" s="210" t="s">
        <v>11</v>
      </c>
      <c r="Y8" s="210" t="s">
        <v>8</v>
      </c>
      <c r="Z8" s="210" t="s">
        <v>8</v>
      </c>
      <c r="AA8" s="210" t="s">
        <v>9</v>
      </c>
      <c r="AB8" s="210" t="s">
        <v>8</v>
      </c>
      <c r="AC8" s="210" t="s">
        <v>10</v>
      </c>
      <c r="AD8" s="210" t="s">
        <v>11</v>
      </c>
      <c r="AE8" s="210" t="s">
        <v>11</v>
      </c>
      <c r="AF8" s="210" t="s">
        <v>8</v>
      </c>
      <c r="AG8" s="210" t="s">
        <v>8</v>
      </c>
      <c r="AH8" s="210" t="s">
        <v>9</v>
      </c>
      <c r="AI8" s="210" t="s">
        <v>8</v>
      </c>
      <c r="AJ8" s="210" t="s">
        <v>10</v>
      </c>
      <c r="AK8" s="637"/>
      <c r="AL8" s="639"/>
      <c r="AM8" s="641"/>
    </row>
    <row r="9" spans="1:39" ht="15" customHeight="1">
      <c r="A9" s="5">
        <v>151971</v>
      </c>
      <c r="B9" s="6" t="s">
        <v>17</v>
      </c>
      <c r="C9" s="7">
        <v>452489</v>
      </c>
      <c r="D9" s="8" t="s">
        <v>18</v>
      </c>
      <c r="E9" s="9" t="s">
        <v>14</v>
      </c>
      <c r="F9" s="348"/>
      <c r="G9" s="322" t="s">
        <v>20</v>
      </c>
      <c r="H9" s="349" t="s">
        <v>20</v>
      </c>
      <c r="I9" s="349"/>
      <c r="J9" s="349" t="s">
        <v>20</v>
      </c>
      <c r="K9" s="349"/>
      <c r="L9" s="350"/>
      <c r="M9" s="348" t="s">
        <v>20</v>
      </c>
      <c r="N9" s="322"/>
      <c r="O9" s="349"/>
      <c r="P9" s="349" t="s">
        <v>20</v>
      </c>
      <c r="Q9" s="349"/>
      <c r="R9" s="349"/>
      <c r="S9" s="350" t="s">
        <v>20</v>
      </c>
      <c r="T9" s="348"/>
      <c r="U9" s="322"/>
      <c r="V9" s="349" t="s">
        <v>20</v>
      </c>
      <c r="W9" s="349"/>
      <c r="X9" s="349"/>
      <c r="Y9" s="349" t="s">
        <v>20</v>
      </c>
      <c r="Z9" s="350"/>
      <c r="AA9" s="348"/>
      <c r="AB9" s="322" t="s">
        <v>20</v>
      </c>
      <c r="AC9" s="349"/>
      <c r="AD9" s="349"/>
      <c r="AE9" s="349" t="s">
        <v>20</v>
      </c>
      <c r="AF9" s="349"/>
      <c r="AG9" s="350"/>
      <c r="AH9" s="350" t="s">
        <v>20</v>
      </c>
      <c r="AI9" s="349"/>
      <c r="AJ9" s="349"/>
      <c r="AK9" s="351">
        <v>132</v>
      </c>
      <c r="AL9" s="352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353">
        <f>SUM(AL9-132)</f>
        <v>0</v>
      </c>
    </row>
    <row r="10" spans="1:39" ht="15" customHeight="1">
      <c r="A10" s="5">
        <v>145602</v>
      </c>
      <c r="B10" s="6" t="s">
        <v>21</v>
      </c>
      <c r="C10" s="7">
        <v>116808</v>
      </c>
      <c r="D10" s="8" t="s">
        <v>22</v>
      </c>
      <c r="E10" s="196" t="s">
        <v>14</v>
      </c>
      <c r="F10" s="312"/>
      <c r="G10" s="185" t="s">
        <v>20</v>
      </c>
      <c r="H10" s="197"/>
      <c r="I10" s="197"/>
      <c r="J10" s="197" t="s">
        <v>20</v>
      </c>
      <c r="K10" s="197" t="s">
        <v>20</v>
      </c>
      <c r="L10" s="313"/>
      <c r="M10" s="312" t="s">
        <v>20</v>
      </c>
      <c r="N10" s="185"/>
      <c r="O10" s="197"/>
      <c r="P10" s="197" t="s">
        <v>20</v>
      </c>
      <c r="Q10" s="197"/>
      <c r="R10" s="197"/>
      <c r="S10" s="313" t="s">
        <v>20</v>
      </c>
      <c r="T10" s="312"/>
      <c r="U10" s="185"/>
      <c r="V10" s="197" t="s">
        <v>20</v>
      </c>
      <c r="W10" s="197"/>
      <c r="X10" s="197"/>
      <c r="Y10" s="197" t="s">
        <v>20</v>
      </c>
      <c r="Z10" s="313"/>
      <c r="AA10" s="312"/>
      <c r="AB10" s="185" t="s">
        <v>20</v>
      </c>
      <c r="AC10" s="197"/>
      <c r="AD10" s="197"/>
      <c r="AE10" s="197" t="s">
        <v>20</v>
      </c>
      <c r="AF10" s="197"/>
      <c r="AG10" s="313"/>
      <c r="AH10" s="313" t="s">
        <v>20</v>
      </c>
      <c r="AI10" s="197"/>
      <c r="AJ10" s="197"/>
      <c r="AK10" s="215">
        <v>132</v>
      </c>
      <c r="AL10" s="216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217">
        <f>SUM(AL10-132)</f>
        <v>0</v>
      </c>
    </row>
    <row r="11" spans="1:39" ht="15" customHeight="1" thickBot="1">
      <c r="A11" s="207" t="s">
        <v>16</v>
      </c>
      <c r="B11" s="209" t="s">
        <v>0</v>
      </c>
      <c r="C11" s="209"/>
      <c r="D11" s="209" t="s">
        <v>1</v>
      </c>
      <c r="E11" s="647" t="s">
        <v>2</v>
      </c>
      <c r="F11" s="211">
        <v>1</v>
      </c>
      <c r="G11" s="211">
        <v>2</v>
      </c>
      <c r="H11" s="211">
        <v>3</v>
      </c>
      <c r="I11" s="211">
        <v>4</v>
      </c>
      <c r="J11" s="211">
        <v>5</v>
      </c>
      <c r="K11" s="211">
        <v>6</v>
      </c>
      <c r="L11" s="211">
        <v>7</v>
      </c>
      <c r="M11" s="211">
        <v>8</v>
      </c>
      <c r="N11" s="211">
        <v>9</v>
      </c>
      <c r="O11" s="211">
        <v>10</v>
      </c>
      <c r="P11" s="211">
        <v>11</v>
      </c>
      <c r="Q11" s="211">
        <v>12</v>
      </c>
      <c r="R11" s="211">
        <v>13</v>
      </c>
      <c r="S11" s="211">
        <v>14</v>
      </c>
      <c r="T11" s="211">
        <v>15</v>
      </c>
      <c r="U11" s="211">
        <v>16</v>
      </c>
      <c r="V11" s="211">
        <v>17</v>
      </c>
      <c r="W11" s="211">
        <v>18</v>
      </c>
      <c r="X11" s="211">
        <v>19</v>
      </c>
      <c r="Y11" s="211">
        <v>20</v>
      </c>
      <c r="Z11" s="211">
        <v>21</v>
      </c>
      <c r="AA11" s="211">
        <v>22</v>
      </c>
      <c r="AB11" s="211">
        <v>23</v>
      </c>
      <c r="AC11" s="211">
        <v>24</v>
      </c>
      <c r="AD11" s="211">
        <v>25</v>
      </c>
      <c r="AE11" s="211">
        <v>26</v>
      </c>
      <c r="AF11" s="211">
        <v>27</v>
      </c>
      <c r="AG11" s="211">
        <v>28</v>
      </c>
      <c r="AH11" s="211">
        <v>29</v>
      </c>
      <c r="AI11" s="211">
        <v>30</v>
      </c>
      <c r="AJ11" s="211">
        <v>31</v>
      </c>
      <c r="AK11" s="644" t="s">
        <v>3</v>
      </c>
      <c r="AL11" s="645" t="s">
        <v>4</v>
      </c>
      <c r="AM11" s="646" t="s">
        <v>5</v>
      </c>
    </row>
    <row r="12" spans="1:39" ht="15" customHeight="1">
      <c r="A12" s="207"/>
      <c r="B12" s="209" t="s">
        <v>6</v>
      </c>
      <c r="C12" s="209"/>
      <c r="D12" s="209"/>
      <c r="E12" s="647"/>
      <c r="F12" s="210" t="s">
        <v>9</v>
      </c>
      <c r="G12" s="210" t="s">
        <v>8</v>
      </c>
      <c r="H12" s="210" t="s">
        <v>10</v>
      </c>
      <c r="I12" s="210" t="s">
        <v>11</v>
      </c>
      <c r="J12" s="210" t="s">
        <v>11</v>
      </c>
      <c r="K12" s="210" t="s">
        <v>8</v>
      </c>
      <c r="L12" s="210" t="s">
        <v>8</v>
      </c>
      <c r="M12" s="210" t="s">
        <v>9</v>
      </c>
      <c r="N12" s="210" t="s">
        <v>8</v>
      </c>
      <c r="O12" s="210" t="s">
        <v>10</v>
      </c>
      <c r="P12" s="210" t="s">
        <v>11</v>
      </c>
      <c r="Q12" s="210" t="s">
        <v>11</v>
      </c>
      <c r="R12" s="210" t="s">
        <v>8</v>
      </c>
      <c r="S12" s="210" t="s">
        <v>8</v>
      </c>
      <c r="T12" s="210" t="s">
        <v>9</v>
      </c>
      <c r="U12" s="210" t="s">
        <v>8</v>
      </c>
      <c r="V12" s="210" t="s">
        <v>10</v>
      </c>
      <c r="W12" s="210" t="s">
        <v>11</v>
      </c>
      <c r="X12" s="210" t="s">
        <v>11</v>
      </c>
      <c r="Y12" s="210" t="s">
        <v>8</v>
      </c>
      <c r="Z12" s="210" t="s">
        <v>8</v>
      </c>
      <c r="AA12" s="210" t="s">
        <v>9</v>
      </c>
      <c r="AB12" s="210" t="s">
        <v>8</v>
      </c>
      <c r="AC12" s="210" t="s">
        <v>10</v>
      </c>
      <c r="AD12" s="210" t="s">
        <v>11</v>
      </c>
      <c r="AE12" s="210" t="s">
        <v>11</v>
      </c>
      <c r="AF12" s="210" t="s">
        <v>8</v>
      </c>
      <c r="AG12" s="210" t="s">
        <v>8</v>
      </c>
      <c r="AH12" s="210" t="s">
        <v>9</v>
      </c>
      <c r="AI12" s="210" t="s">
        <v>8</v>
      </c>
      <c r="AJ12" s="210" t="s">
        <v>10</v>
      </c>
      <c r="AK12" s="637"/>
      <c r="AL12" s="639"/>
      <c r="AM12" s="641"/>
    </row>
    <row r="13" spans="1:39" ht="15" customHeight="1">
      <c r="A13" s="5">
        <v>153400</v>
      </c>
      <c r="B13" s="13" t="s">
        <v>23</v>
      </c>
      <c r="C13" s="14">
        <v>124770</v>
      </c>
      <c r="D13" s="8" t="s">
        <v>18</v>
      </c>
      <c r="E13" s="196" t="s">
        <v>14</v>
      </c>
      <c r="F13" s="348"/>
      <c r="G13" s="322"/>
      <c r="H13" s="349" t="s">
        <v>20</v>
      </c>
      <c r="I13" s="349"/>
      <c r="J13" s="349"/>
      <c r="K13" s="349" t="s">
        <v>20</v>
      </c>
      <c r="L13" s="350"/>
      <c r="M13" s="348"/>
      <c r="N13" s="322" t="s">
        <v>20</v>
      </c>
      <c r="O13" s="349"/>
      <c r="P13" s="349"/>
      <c r="Q13" s="349" t="s">
        <v>20</v>
      </c>
      <c r="R13" s="349"/>
      <c r="S13" s="350"/>
      <c r="T13" s="348" t="s">
        <v>20</v>
      </c>
      <c r="U13" s="322"/>
      <c r="V13" s="349"/>
      <c r="W13" s="349" t="s">
        <v>20</v>
      </c>
      <c r="X13" s="349"/>
      <c r="Y13" s="349"/>
      <c r="Z13" s="350" t="s">
        <v>20</v>
      </c>
      <c r="AA13" s="348"/>
      <c r="AB13" s="322"/>
      <c r="AC13" s="349" t="s">
        <v>20</v>
      </c>
      <c r="AD13" s="349"/>
      <c r="AE13" s="349"/>
      <c r="AF13" s="349" t="s">
        <v>20</v>
      </c>
      <c r="AG13" s="350"/>
      <c r="AH13" s="350"/>
      <c r="AI13" s="349" t="s">
        <v>20</v>
      </c>
      <c r="AJ13" s="349"/>
      <c r="AK13" s="351">
        <v>132</v>
      </c>
      <c r="AL13" s="352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120</v>
      </c>
      <c r="AM13" s="353">
        <f>SUM(AL13-132)</f>
        <v>-12</v>
      </c>
    </row>
    <row r="14" spans="1:39" ht="15" customHeight="1">
      <c r="A14" s="5">
        <v>122092</v>
      </c>
      <c r="B14" s="6" t="s">
        <v>12</v>
      </c>
      <c r="C14" s="7">
        <v>60541</v>
      </c>
      <c r="D14" s="8" t="s">
        <v>22</v>
      </c>
      <c r="E14" s="196" t="s">
        <v>14</v>
      </c>
      <c r="F14" s="312"/>
      <c r="G14" s="185"/>
      <c r="H14" s="197" t="s">
        <v>275</v>
      </c>
      <c r="I14" s="197"/>
      <c r="J14" s="197"/>
      <c r="K14" s="197" t="s">
        <v>275</v>
      </c>
      <c r="L14" s="313"/>
      <c r="M14" s="312"/>
      <c r="N14" s="185" t="s">
        <v>20</v>
      </c>
      <c r="O14" s="197"/>
      <c r="P14" s="197"/>
      <c r="Q14" s="197" t="s">
        <v>20</v>
      </c>
      <c r="R14" s="197"/>
      <c r="S14" s="313"/>
      <c r="T14" s="312" t="s">
        <v>20</v>
      </c>
      <c r="U14" s="185"/>
      <c r="V14" s="197"/>
      <c r="W14" s="197" t="s">
        <v>20</v>
      </c>
      <c r="X14" s="197"/>
      <c r="Y14" s="197"/>
      <c r="Z14" s="313" t="s">
        <v>20</v>
      </c>
      <c r="AA14" s="312"/>
      <c r="AB14" s="185"/>
      <c r="AC14" s="197" t="s">
        <v>20</v>
      </c>
      <c r="AD14" s="197"/>
      <c r="AE14" s="197"/>
      <c r="AF14" s="197" t="s">
        <v>20</v>
      </c>
      <c r="AG14" s="313"/>
      <c r="AH14" s="313"/>
      <c r="AI14" s="197" t="s">
        <v>20</v>
      </c>
      <c r="AJ14" s="197"/>
      <c r="AK14" s="215">
        <v>132</v>
      </c>
      <c r="AL14" s="216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96</v>
      </c>
      <c r="AM14" s="217">
        <f>SUM(AL14-132)</f>
        <v>-36</v>
      </c>
    </row>
    <row r="15" spans="1:39" ht="15" customHeight="1">
      <c r="A15" s="5">
        <v>422967</v>
      </c>
      <c r="B15" s="6" t="s">
        <v>245</v>
      </c>
      <c r="C15" s="7"/>
      <c r="D15" s="8"/>
      <c r="E15" s="196" t="s">
        <v>14</v>
      </c>
      <c r="F15" s="312"/>
      <c r="G15" s="185" t="s">
        <v>10</v>
      </c>
      <c r="H15" s="648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50"/>
      <c r="AK15" s="215">
        <v>133</v>
      </c>
      <c r="AL15" s="216">
        <f>COUNTIF(E15:AK15,"T")*6+COUNTIF(E15:AK15,"P")*12+COUNTIF(E15:AK15,"M")*6+COUNTIF(E15:AK15,"I")*6+COUNTIF(E15:AK15,"N")*12+COUNTIF(E15:AK15,"TI")*11+COUNTIF(E15:AK15,"MT")*12+COUNTIF(E15:AK15,"MN")*18+COUNTIF(E15:AK15,"PI")*17+COUNTIF(E15:AK15,"TN")*18+COUNTIF(E15:AK15,"NB")*6+COUNTIF(E15:AK15,"AF")*6</f>
        <v>6</v>
      </c>
      <c r="AM15" s="217">
        <f>SUM(AL15-6)</f>
        <v>0</v>
      </c>
    </row>
    <row r="16" spans="1:39" ht="15" customHeight="1" thickBot="1">
      <c r="A16" s="207" t="s">
        <v>16</v>
      </c>
      <c r="B16" s="209" t="s">
        <v>0</v>
      </c>
      <c r="C16" s="209"/>
      <c r="D16" s="209" t="s">
        <v>1</v>
      </c>
      <c r="E16" s="647" t="s">
        <v>2</v>
      </c>
      <c r="F16" s="211">
        <v>1</v>
      </c>
      <c r="G16" s="211">
        <v>2</v>
      </c>
      <c r="H16" s="211">
        <v>3</v>
      </c>
      <c r="I16" s="211">
        <v>4</v>
      </c>
      <c r="J16" s="211">
        <v>5</v>
      </c>
      <c r="K16" s="211">
        <v>6</v>
      </c>
      <c r="L16" s="211">
        <v>7</v>
      </c>
      <c r="M16" s="211">
        <v>8</v>
      </c>
      <c r="N16" s="211">
        <v>9</v>
      </c>
      <c r="O16" s="211">
        <v>10</v>
      </c>
      <c r="P16" s="211">
        <v>11</v>
      </c>
      <c r="Q16" s="211">
        <v>12</v>
      </c>
      <c r="R16" s="211">
        <v>13</v>
      </c>
      <c r="S16" s="211">
        <v>14</v>
      </c>
      <c r="T16" s="211">
        <v>15</v>
      </c>
      <c r="U16" s="211">
        <v>16</v>
      </c>
      <c r="V16" s="211">
        <v>17</v>
      </c>
      <c r="W16" s="211">
        <v>18</v>
      </c>
      <c r="X16" s="211">
        <v>19</v>
      </c>
      <c r="Y16" s="211">
        <v>20</v>
      </c>
      <c r="Z16" s="211">
        <v>21</v>
      </c>
      <c r="AA16" s="211">
        <v>22</v>
      </c>
      <c r="AB16" s="211">
        <v>23</v>
      </c>
      <c r="AC16" s="211">
        <v>24</v>
      </c>
      <c r="AD16" s="211">
        <v>25</v>
      </c>
      <c r="AE16" s="211">
        <v>26</v>
      </c>
      <c r="AF16" s="211">
        <v>27</v>
      </c>
      <c r="AG16" s="211">
        <v>28</v>
      </c>
      <c r="AH16" s="211">
        <v>29</v>
      </c>
      <c r="AI16" s="211">
        <v>30</v>
      </c>
      <c r="AJ16" s="211">
        <v>31</v>
      </c>
      <c r="AK16" s="644" t="s">
        <v>3</v>
      </c>
      <c r="AL16" s="645" t="s">
        <v>4</v>
      </c>
      <c r="AM16" s="646" t="s">
        <v>5</v>
      </c>
    </row>
    <row r="17" spans="1:39" ht="15" customHeight="1">
      <c r="A17" s="207"/>
      <c r="B17" s="209" t="s">
        <v>6</v>
      </c>
      <c r="C17" s="209"/>
      <c r="D17" s="209"/>
      <c r="E17" s="647"/>
      <c r="F17" s="210" t="s">
        <v>9</v>
      </c>
      <c r="G17" s="210" t="s">
        <v>8</v>
      </c>
      <c r="H17" s="210" t="s">
        <v>10</v>
      </c>
      <c r="I17" s="210" t="s">
        <v>11</v>
      </c>
      <c r="J17" s="210" t="s">
        <v>11</v>
      </c>
      <c r="K17" s="210" t="s">
        <v>8</v>
      </c>
      <c r="L17" s="210" t="s">
        <v>8</v>
      </c>
      <c r="M17" s="210" t="s">
        <v>9</v>
      </c>
      <c r="N17" s="210" t="s">
        <v>8</v>
      </c>
      <c r="O17" s="210" t="s">
        <v>10</v>
      </c>
      <c r="P17" s="210" t="s">
        <v>11</v>
      </c>
      <c r="Q17" s="210" t="s">
        <v>11</v>
      </c>
      <c r="R17" s="210" t="s">
        <v>8</v>
      </c>
      <c r="S17" s="210" t="s">
        <v>8</v>
      </c>
      <c r="T17" s="210" t="s">
        <v>9</v>
      </c>
      <c r="U17" s="210" t="s">
        <v>8</v>
      </c>
      <c r="V17" s="210" t="s">
        <v>10</v>
      </c>
      <c r="W17" s="210" t="s">
        <v>11</v>
      </c>
      <c r="X17" s="210" t="s">
        <v>11</v>
      </c>
      <c r="Y17" s="210" t="s">
        <v>8</v>
      </c>
      <c r="Z17" s="210" t="s">
        <v>8</v>
      </c>
      <c r="AA17" s="210" t="s">
        <v>9</v>
      </c>
      <c r="AB17" s="210" t="s">
        <v>8</v>
      </c>
      <c r="AC17" s="210" t="s">
        <v>10</v>
      </c>
      <c r="AD17" s="210" t="s">
        <v>11</v>
      </c>
      <c r="AE17" s="210" t="s">
        <v>11</v>
      </c>
      <c r="AF17" s="210" t="s">
        <v>8</v>
      </c>
      <c r="AG17" s="210" t="s">
        <v>8</v>
      </c>
      <c r="AH17" s="210" t="s">
        <v>9</v>
      </c>
      <c r="AI17" s="210" t="s">
        <v>8</v>
      </c>
      <c r="AJ17" s="210" t="s">
        <v>10</v>
      </c>
      <c r="AK17" s="637"/>
      <c r="AL17" s="639"/>
      <c r="AM17" s="641"/>
    </row>
    <row r="18" spans="1:39" ht="15" customHeight="1">
      <c r="A18" s="5">
        <v>150711</v>
      </c>
      <c r="B18" s="6" t="s">
        <v>25</v>
      </c>
      <c r="C18" s="7">
        <v>118769</v>
      </c>
      <c r="D18" s="8" t="s">
        <v>18</v>
      </c>
      <c r="E18" s="196" t="s">
        <v>14</v>
      </c>
      <c r="F18" s="348" t="s">
        <v>20</v>
      </c>
      <c r="G18" s="322"/>
      <c r="H18" s="349"/>
      <c r="I18" s="349" t="s">
        <v>20</v>
      </c>
      <c r="J18" s="349"/>
      <c r="K18" s="349"/>
      <c r="L18" s="350" t="s">
        <v>20</v>
      </c>
      <c r="M18" s="348"/>
      <c r="N18" s="322"/>
      <c r="O18" s="349" t="s">
        <v>20</v>
      </c>
      <c r="P18" s="349"/>
      <c r="Q18" s="349"/>
      <c r="R18" s="349" t="s">
        <v>20</v>
      </c>
      <c r="S18" s="350"/>
      <c r="T18" s="348"/>
      <c r="U18" s="322" t="s">
        <v>20</v>
      </c>
      <c r="V18" s="349"/>
      <c r="W18" s="349"/>
      <c r="X18" s="349" t="s">
        <v>20</v>
      </c>
      <c r="Y18" s="349"/>
      <c r="Z18" s="350"/>
      <c r="AA18" s="348" t="s">
        <v>20</v>
      </c>
      <c r="AB18" s="322"/>
      <c r="AC18" s="349"/>
      <c r="AD18" s="349" t="s">
        <v>20</v>
      </c>
      <c r="AE18" s="349"/>
      <c r="AF18" s="349"/>
      <c r="AG18" s="350" t="s">
        <v>20</v>
      </c>
      <c r="AH18" s="350"/>
      <c r="AI18" s="349"/>
      <c r="AJ18" s="349" t="s">
        <v>20</v>
      </c>
      <c r="AK18" s="351">
        <v>132</v>
      </c>
      <c r="AL18" s="352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132</v>
      </c>
      <c r="AM18" s="353">
        <f>SUM(AL18-132)</f>
        <v>0</v>
      </c>
    </row>
    <row r="19" spans="1:39" ht="15" customHeight="1">
      <c r="A19" s="5">
        <v>152986</v>
      </c>
      <c r="B19" s="6" t="s">
        <v>26</v>
      </c>
      <c r="C19" s="7"/>
      <c r="D19" s="8" t="s">
        <v>22</v>
      </c>
      <c r="E19" s="196" t="s">
        <v>14</v>
      </c>
      <c r="F19" s="312" t="s">
        <v>20</v>
      </c>
      <c r="G19" s="185"/>
      <c r="H19" s="197"/>
      <c r="I19" s="197" t="s">
        <v>20</v>
      </c>
      <c r="J19" s="197"/>
      <c r="K19" s="197"/>
      <c r="L19" s="313" t="s">
        <v>20</v>
      </c>
      <c r="M19" s="312"/>
      <c r="N19" s="185"/>
      <c r="O19" s="197" t="s">
        <v>20</v>
      </c>
      <c r="P19" s="197"/>
      <c r="Q19" s="197"/>
      <c r="R19" s="197" t="s">
        <v>20</v>
      </c>
      <c r="S19" s="313"/>
      <c r="T19" s="312"/>
      <c r="U19" s="185" t="s">
        <v>20</v>
      </c>
      <c r="V19" s="197"/>
      <c r="W19" s="197"/>
      <c r="X19" s="197" t="s">
        <v>20</v>
      </c>
      <c r="Y19" s="197"/>
      <c r="Z19" s="313"/>
      <c r="AA19" s="312" t="s">
        <v>20</v>
      </c>
      <c r="AB19" s="185"/>
      <c r="AC19" s="197"/>
      <c r="AD19" s="197" t="s">
        <v>20</v>
      </c>
      <c r="AE19" s="197"/>
      <c r="AF19" s="197"/>
      <c r="AG19" s="313" t="s">
        <v>20</v>
      </c>
      <c r="AH19" s="313"/>
      <c r="AI19" s="197"/>
      <c r="AJ19" s="197" t="s">
        <v>20</v>
      </c>
      <c r="AK19" s="215">
        <v>132</v>
      </c>
      <c r="AL19" s="216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132</v>
      </c>
      <c r="AM19" s="217">
        <f>SUM(AL19-132)</f>
        <v>0</v>
      </c>
    </row>
    <row r="20" spans="1:39" ht="15" customHeight="1" thickBot="1">
      <c r="A20" s="207" t="s">
        <v>16</v>
      </c>
      <c r="B20" s="209" t="s">
        <v>0</v>
      </c>
      <c r="C20" s="209"/>
      <c r="D20" s="209" t="s">
        <v>1</v>
      </c>
      <c r="E20" s="647" t="s">
        <v>2</v>
      </c>
      <c r="F20" s="211">
        <v>1</v>
      </c>
      <c r="G20" s="211">
        <v>2</v>
      </c>
      <c r="H20" s="211">
        <v>3</v>
      </c>
      <c r="I20" s="211">
        <v>4</v>
      </c>
      <c r="J20" s="211">
        <v>5</v>
      </c>
      <c r="K20" s="211">
        <v>6</v>
      </c>
      <c r="L20" s="211">
        <v>7</v>
      </c>
      <c r="M20" s="211">
        <v>8</v>
      </c>
      <c r="N20" s="211">
        <v>9</v>
      </c>
      <c r="O20" s="211">
        <v>10</v>
      </c>
      <c r="P20" s="211">
        <v>11</v>
      </c>
      <c r="Q20" s="211">
        <v>12</v>
      </c>
      <c r="R20" s="211">
        <v>13</v>
      </c>
      <c r="S20" s="211">
        <v>14</v>
      </c>
      <c r="T20" s="211">
        <v>15</v>
      </c>
      <c r="U20" s="211">
        <v>16</v>
      </c>
      <c r="V20" s="211">
        <v>17</v>
      </c>
      <c r="W20" s="211">
        <v>18</v>
      </c>
      <c r="X20" s="211">
        <v>19</v>
      </c>
      <c r="Y20" s="211">
        <v>20</v>
      </c>
      <c r="Z20" s="211">
        <v>21</v>
      </c>
      <c r="AA20" s="211">
        <v>22</v>
      </c>
      <c r="AB20" s="211">
        <v>23</v>
      </c>
      <c r="AC20" s="211">
        <v>24</v>
      </c>
      <c r="AD20" s="211">
        <v>25</v>
      </c>
      <c r="AE20" s="211">
        <v>26</v>
      </c>
      <c r="AF20" s="211">
        <v>27</v>
      </c>
      <c r="AG20" s="211">
        <v>28</v>
      </c>
      <c r="AH20" s="211">
        <v>29</v>
      </c>
      <c r="AI20" s="211">
        <v>30</v>
      </c>
      <c r="AJ20" s="211">
        <v>31</v>
      </c>
      <c r="AK20" s="644" t="s">
        <v>3</v>
      </c>
      <c r="AL20" s="645" t="s">
        <v>4</v>
      </c>
      <c r="AM20" s="646" t="s">
        <v>5</v>
      </c>
    </row>
    <row r="21" spans="1:39" ht="15" customHeight="1">
      <c r="A21" s="207"/>
      <c r="B21" s="209" t="s">
        <v>6</v>
      </c>
      <c r="C21" s="209"/>
      <c r="D21" s="209"/>
      <c r="E21" s="647"/>
      <c r="F21" s="210" t="s">
        <v>9</v>
      </c>
      <c r="G21" s="210" t="s">
        <v>8</v>
      </c>
      <c r="H21" s="210" t="s">
        <v>10</v>
      </c>
      <c r="I21" s="210" t="s">
        <v>11</v>
      </c>
      <c r="J21" s="210" t="s">
        <v>11</v>
      </c>
      <c r="K21" s="210" t="s">
        <v>8</v>
      </c>
      <c r="L21" s="210" t="s">
        <v>8</v>
      </c>
      <c r="M21" s="210" t="s">
        <v>9</v>
      </c>
      <c r="N21" s="210" t="s">
        <v>8</v>
      </c>
      <c r="O21" s="210" t="s">
        <v>10</v>
      </c>
      <c r="P21" s="210" t="s">
        <v>11</v>
      </c>
      <c r="Q21" s="210" t="s">
        <v>11</v>
      </c>
      <c r="R21" s="210" t="s">
        <v>8</v>
      </c>
      <c r="S21" s="210" t="s">
        <v>8</v>
      </c>
      <c r="T21" s="210" t="s">
        <v>9</v>
      </c>
      <c r="U21" s="210" t="s">
        <v>8</v>
      </c>
      <c r="V21" s="210" t="s">
        <v>10</v>
      </c>
      <c r="W21" s="210" t="s">
        <v>11</v>
      </c>
      <c r="X21" s="210" t="s">
        <v>11</v>
      </c>
      <c r="Y21" s="210" t="s">
        <v>8</v>
      </c>
      <c r="Z21" s="210" t="s">
        <v>8</v>
      </c>
      <c r="AA21" s="210" t="s">
        <v>9</v>
      </c>
      <c r="AB21" s="210" t="s">
        <v>8</v>
      </c>
      <c r="AC21" s="210" t="s">
        <v>10</v>
      </c>
      <c r="AD21" s="210" t="s">
        <v>11</v>
      </c>
      <c r="AE21" s="210" t="s">
        <v>11</v>
      </c>
      <c r="AF21" s="210" t="s">
        <v>8</v>
      </c>
      <c r="AG21" s="210" t="s">
        <v>8</v>
      </c>
      <c r="AH21" s="210" t="s">
        <v>9</v>
      </c>
      <c r="AI21" s="210" t="s">
        <v>8</v>
      </c>
      <c r="AJ21" s="210" t="s">
        <v>10</v>
      </c>
      <c r="AK21" s="637"/>
      <c r="AL21" s="639"/>
      <c r="AM21" s="641"/>
    </row>
    <row r="22" spans="1:39" ht="15" customHeight="1">
      <c r="A22" s="5">
        <v>150630</v>
      </c>
      <c r="B22" s="15" t="s">
        <v>27</v>
      </c>
      <c r="C22" s="7">
        <v>194941</v>
      </c>
      <c r="D22" s="8" t="s">
        <v>18</v>
      </c>
      <c r="E22" s="196" t="s">
        <v>28</v>
      </c>
      <c r="F22" s="651" t="s">
        <v>19</v>
      </c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3"/>
      <c r="Z22" s="313"/>
      <c r="AA22" s="312"/>
      <c r="AB22" s="185" t="s">
        <v>29</v>
      </c>
      <c r="AC22" s="197"/>
      <c r="AD22" s="197"/>
      <c r="AE22" s="197" t="s">
        <v>29</v>
      </c>
      <c r="AF22" s="197"/>
      <c r="AG22" s="313"/>
      <c r="AH22" s="313" t="s">
        <v>29</v>
      </c>
      <c r="AI22" s="197"/>
      <c r="AJ22" s="197"/>
      <c r="AK22" s="351">
        <v>132</v>
      </c>
      <c r="AL22" s="352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36</v>
      </c>
      <c r="AM22" s="353">
        <f>SUM(AL22-42)</f>
        <v>-6</v>
      </c>
    </row>
    <row r="23" spans="1:39" ht="15" customHeight="1">
      <c r="A23" s="5">
        <v>145459</v>
      </c>
      <c r="B23" s="16" t="s">
        <v>30</v>
      </c>
      <c r="C23" s="17">
        <v>232036</v>
      </c>
      <c r="D23" s="8" t="s">
        <v>22</v>
      </c>
      <c r="E23" s="196" t="s">
        <v>28</v>
      </c>
      <c r="F23" s="312"/>
      <c r="G23" s="185" t="s">
        <v>29</v>
      </c>
      <c r="H23" s="197"/>
      <c r="I23" s="197"/>
      <c r="J23" s="197" t="s">
        <v>29</v>
      </c>
      <c r="K23" s="197"/>
      <c r="L23" s="313"/>
      <c r="M23" s="312" t="s">
        <v>29</v>
      </c>
      <c r="N23" s="185"/>
      <c r="O23" s="197"/>
      <c r="P23" s="197" t="s">
        <v>29</v>
      </c>
      <c r="Q23" s="197"/>
      <c r="R23" s="197"/>
      <c r="S23" s="313" t="s">
        <v>29</v>
      </c>
      <c r="T23" s="312"/>
      <c r="U23" s="185"/>
      <c r="V23" s="197" t="s">
        <v>29</v>
      </c>
      <c r="W23" s="197"/>
      <c r="X23" s="197"/>
      <c r="Y23" s="197" t="s">
        <v>29</v>
      </c>
      <c r="Z23" s="313" t="s">
        <v>29</v>
      </c>
      <c r="AA23" s="312"/>
      <c r="AB23" s="185" t="s">
        <v>29</v>
      </c>
      <c r="AC23" s="197"/>
      <c r="AD23" s="197"/>
      <c r="AE23" s="197" t="s">
        <v>29</v>
      </c>
      <c r="AF23" s="197"/>
      <c r="AG23" s="313"/>
      <c r="AH23" s="313" t="s">
        <v>29</v>
      </c>
      <c r="AI23" s="197"/>
      <c r="AJ23" s="197"/>
      <c r="AK23" s="215">
        <v>132</v>
      </c>
      <c r="AL23" s="216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132</v>
      </c>
      <c r="AM23" s="217">
        <f>SUM(AL23-132)</f>
        <v>0</v>
      </c>
    </row>
    <row r="24" spans="1:39" ht="15" customHeight="1" thickBot="1">
      <c r="A24" s="207" t="s">
        <v>16</v>
      </c>
      <c r="B24" s="209" t="s">
        <v>0</v>
      </c>
      <c r="C24" s="209"/>
      <c r="D24" s="209" t="s">
        <v>1</v>
      </c>
      <c r="E24" s="647" t="s">
        <v>2</v>
      </c>
      <c r="F24" s="211">
        <v>1</v>
      </c>
      <c r="G24" s="211">
        <v>2</v>
      </c>
      <c r="H24" s="211">
        <v>3</v>
      </c>
      <c r="I24" s="211">
        <v>4</v>
      </c>
      <c r="J24" s="211">
        <v>5</v>
      </c>
      <c r="K24" s="211">
        <v>6</v>
      </c>
      <c r="L24" s="211">
        <v>7</v>
      </c>
      <c r="M24" s="211">
        <v>8</v>
      </c>
      <c r="N24" s="211">
        <v>9</v>
      </c>
      <c r="O24" s="211">
        <v>10</v>
      </c>
      <c r="P24" s="211">
        <v>11</v>
      </c>
      <c r="Q24" s="211">
        <v>12</v>
      </c>
      <c r="R24" s="211">
        <v>13</v>
      </c>
      <c r="S24" s="211">
        <v>14</v>
      </c>
      <c r="T24" s="211">
        <v>15</v>
      </c>
      <c r="U24" s="211">
        <v>16</v>
      </c>
      <c r="V24" s="211">
        <v>17</v>
      </c>
      <c r="W24" s="211">
        <v>18</v>
      </c>
      <c r="X24" s="211">
        <v>19</v>
      </c>
      <c r="Y24" s="211">
        <v>20</v>
      </c>
      <c r="Z24" s="211">
        <v>21</v>
      </c>
      <c r="AA24" s="211">
        <v>22</v>
      </c>
      <c r="AB24" s="211">
        <v>23</v>
      </c>
      <c r="AC24" s="211">
        <v>24</v>
      </c>
      <c r="AD24" s="211">
        <v>25</v>
      </c>
      <c r="AE24" s="211">
        <v>26</v>
      </c>
      <c r="AF24" s="211">
        <v>27</v>
      </c>
      <c r="AG24" s="211">
        <v>28</v>
      </c>
      <c r="AH24" s="211">
        <v>29</v>
      </c>
      <c r="AI24" s="211">
        <v>30</v>
      </c>
      <c r="AJ24" s="211">
        <v>31</v>
      </c>
      <c r="AK24" s="644" t="s">
        <v>3</v>
      </c>
      <c r="AL24" s="645" t="s">
        <v>4</v>
      </c>
      <c r="AM24" s="646" t="s">
        <v>5</v>
      </c>
    </row>
    <row r="25" spans="1:39" ht="15" customHeight="1">
      <c r="A25" s="207"/>
      <c r="B25" s="209" t="s">
        <v>6</v>
      </c>
      <c r="C25" s="209"/>
      <c r="D25" s="209"/>
      <c r="E25" s="647"/>
      <c r="F25" s="210" t="s">
        <v>9</v>
      </c>
      <c r="G25" s="210" t="s">
        <v>8</v>
      </c>
      <c r="H25" s="210" t="s">
        <v>10</v>
      </c>
      <c r="I25" s="210" t="s">
        <v>11</v>
      </c>
      <c r="J25" s="210" t="s">
        <v>11</v>
      </c>
      <c r="K25" s="210" t="s">
        <v>8</v>
      </c>
      <c r="L25" s="210" t="s">
        <v>8</v>
      </c>
      <c r="M25" s="210" t="s">
        <v>9</v>
      </c>
      <c r="N25" s="210" t="s">
        <v>8</v>
      </c>
      <c r="O25" s="210" t="s">
        <v>10</v>
      </c>
      <c r="P25" s="210" t="s">
        <v>11</v>
      </c>
      <c r="Q25" s="210" t="s">
        <v>11</v>
      </c>
      <c r="R25" s="210" t="s">
        <v>8</v>
      </c>
      <c r="S25" s="210" t="s">
        <v>8</v>
      </c>
      <c r="T25" s="210" t="s">
        <v>9</v>
      </c>
      <c r="U25" s="210" t="s">
        <v>8</v>
      </c>
      <c r="V25" s="210" t="s">
        <v>10</v>
      </c>
      <c r="W25" s="210" t="s">
        <v>11</v>
      </c>
      <c r="X25" s="210" t="s">
        <v>11</v>
      </c>
      <c r="Y25" s="210" t="s">
        <v>8</v>
      </c>
      <c r="Z25" s="210" t="s">
        <v>8</v>
      </c>
      <c r="AA25" s="210" t="s">
        <v>9</v>
      </c>
      <c r="AB25" s="210" t="s">
        <v>8</v>
      </c>
      <c r="AC25" s="210" t="s">
        <v>10</v>
      </c>
      <c r="AD25" s="210" t="s">
        <v>11</v>
      </c>
      <c r="AE25" s="210" t="s">
        <v>11</v>
      </c>
      <c r="AF25" s="210" t="s">
        <v>8</v>
      </c>
      <c r="AG25" s="210" t="s">
        <v>8</v>
      </c>
      <c r="AH25" s="210" t="s">
        <v>9</v>
      </c>
      <c r="AI25" s="210" t="s">
        <v>8</v>
      </c>
      <c r="AJ25" s="210" t="s">
        <v>10</v>
      </c>
      <c r="AK25" s="637"/>
      <c r="AL25" s="639"/>
      <c r="AM25" s="641"/>
    </row>
    <row r="26" spans="1:39" ht="15" customHeight="1">
      <c r="A26" s="5">
        <v>150541</v>
      </c>
      <c r="B26" s="18" t="s">
        <v>31</v>
      </c>
      <c r="C26" s="8">
        <v>157559</v>
      </c>
      <c r="D26" s="8" t="s">
        <v>18</v>
      </c>
      <c r="E26" s="196" t="s">
        <v>28</v>
      </c>
      <c r="F26" s="348"/>
      <c r="G26" s="356" t="s">
        <v>29</v>
      </c>
      <c r="H26" s="349" t="s">
        <v>29</v>
      </c>
      <c r="I26" s="349"/>
      <c r="J26" s="349" t="s">
        <v>29</v>
      </c>
      <c r="K26" s="349" t="s">
        <v>29</v>
      </c>
      <c r="L26" s="350"/>
      <c r="M26" s="348"/>
      <c r="N26" s="322" t="s">
        <v>29</v>
      </c>
      <c r="O26" s="349"/>
      <c r="P26" s="349"/>
      <c r="Q26" s="349" t="s">
        <v>29</v>
      </c>
      <c r="R26" s="349"/>
      <c r="S26" s="355" t="s">
        <v>29</v>
      </c>
      <c r="T26" s="348" t="s">
        <v>29</v>
      </c>
      <c r="U26" s="322"/>
      <c r="V26" s="349"/>
      <c r="W26" s="349" t="s">
        <v>29</v>
      </c>
      <c r="X26" s="349"/>
      <c r="Y26" s="349" t="s">
        <v>29</v>
      </c>
      <c r="Z26" s="350"/>
      <c r="AA26" s="348"/>
      <c r="AB26" s="356"/>
      <c r="AC26" s="349" t="s">
        <v>29</v>
      </c>
      <c r="AD26" s="349"/>
      <c r="AE26" s="349"/>
      <c r="AF26" s="349" t="s">
        <v>29</v>
      </c>
      <c r="AG26" s="350"/>
      <c r="AH26" s="350"/>
      <c r="AI26" s="349" t="s">
        <v>29</v>
      </c>
      <c r="AJ26" s="349"/>
      <c r="AK26" s="351">
        <v>132</v>
      </c>
      <c r="AL26" s="352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156</v>
      </c>
      <c r="AM26" s="353">
        <f>SUM(AL26-132)</f>
        <v>24</v>
      </c>
    </row>
    <row r="27" spans="1:39" ht="15" customHeight="1">
      <c r="A27" s="5">
        <v>150584</v>
      </c>
      <c r="B27" s="16" t="s">
        <v>32</v>
      </c>
      <c r="C27" s="17">
        <v>157587</v>
      </c>
      <c r="D27" s="8" t="s">
        <v>22</v>
      </c>
      <c r="E27" s="196" t="s">
        <v>28</v>
      </c>
      <c r="F27" s="312"/>
      <c r="G27" s="185"/>
      <c r="H27" s="197" t="s">
        <v>29</v>
      </c>
      <c r="I27" s="197"/>
      <c r="J27" s="197"/>
      <c r="K27" s="197" t="s">
        <v>29</v>
      </c>
      <c r="L27" s="313"/>
      <c r="M27" s="312" t="s">
        <v>29</v>
      </c>
      <c r="N27" s="185" t="s">
        <v>29</v>
      </c>
      <c r="O27" s="197"/>
      <c r="P27" s="220" t="s">
        <v>29</v>
      </c>
      <c r="Q27" s="197" t="s">
        <v>29</v>
      </c>
      <c r="R27" s="197"/>
      <c r="S27" s="313"/>
      <c r="T27" s="312" t="s">
        <v>29</v>
      </c>
      <c r="U27" s="185"/>
      <c r="V27" s="220" t="s">
        <v>29</v>
      </c>
      <c r="W27" s="197" t="s">
        <v>29</v>
      </c>
      <c r="X27" s="197"/>
      <c r="Y27" s="197"/>
      <c r="Z27" s="313" t="s">
        <v>29</v>
      </c>
      <c r="AA27" s="312"/>
      <c r="AB27" s="185"/>
      <c r="AC27" s="197" t="s">
        <v>29</v>
      </c>
      <c r="AD27" s="220"/>
      <c r="AE27" s="220"/>
      <c r="AF27" s="197" t="s">
        <v>29</v>
      </c>
      <c r="AG27" s="313"/>
      <c r="AH27" s="266"/>
      <c r="AI27" s="197" t="s">
        <v>29</v>
      </c>
      <c r="AJ27" s="197"/>
      <c r="AK27" s="215">
        <v>132</v>
      </c>
      <c r="AL27" s="216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156</v>
      </c>
      <c r="AM27" s="217">
        <f>SUM(AL27-132)</f>
        <v>24</v>
      </c>
    </row>
    <row r="28" spans="1:39" ht="15" customHeight="1" thickBot="1">
      <c r="A28" s="207" t="s">
        <v>16</v>
      </c>
      <c r="B28" s="209" t="s">
        <v>0</v>
      </c>
      <c r="C28" s="209"/>
      <c r="D28" s="209" t="s">
        <v>1</v>
      </c>
      <c r="E28" s="647" t="s">
        <v>2</v>
      </c>
      <c r="F28" s="211">
        <v>1</v>
      </c>
      <c r="G28" s="211">
        <v>2</v>
      </c>
      <c r="H28" s="211">
        <v>3</v>
      </c>
      <c r="I28" s="211">
        <v>4</v>
      </c>
      <c r="J28" s="211">
        <v>5</v>
      </c>
      <c r="K28" s="211">
        <v>6</v>
      </c>
      <c r="L28" s="211">
        <v>7</v>
      </c>
      <c r="M28" s="211">
        <v>8</v>
      </c>
      <c r="N28" s="211">
        <v>9</v>
      </c>
      <c r="O28" s="211">
        <v>10</v>
      </c>
      <c r="P28" s="211">
        <v>11</v>
      </c>
      <c r="Q28" s="211">
        <v>12</v>
      </c>
      <c r="R28" s="211">
        <v>13</v>
      </c>
      <c r="S28" s="211">
        <v>14</v>
      </c>
      <c r="T28" s="211">
        <v>15</v>
      </c>
      <c r="U28" s="211">
        <v>16</v>
      </c>
      <c r="V28" s="211">
        <v>17</v>
      </c>
      <c r="W28" s="211">
        <v>18</v>
      </c>
      <c r="X28" s="211">
        <v>19</v>
      </c>
      <c r="Y28" s="211">
        <v>20</v>
      </c>
      <c r="Z28" s="211">
        <v>21</v>
      </c>
      <c r="AA28" s="211">
        <v>22</v>
      </c>
      <c r="AB28" s="211">
        <v>23</v>
      </c>
      <c r="AC28" s="211">
        <v>24</v>
      </c>
      <c r="AD28" s="211">
        <v>25</v>
      </c>
      <c r="AE28" s="211">
        <v>26</v>
      </c>
      <c r="AF28" s="211">
        <v>27</v>
      </c>
      <c r="AG28" s="211">
        <v>28</v>
      </c>
      <c r="AH28" s="211">
        <v>29</v>
      </c>
      <c r="AI28" s="211">
        <v>30</v>
      </c>
      <c r="AJ28" s="211">
        <v>31</v>
      </c>
      <c r="AK28" s="644" t="s">
        <v>3</v>
      </c>
      <c r="AL28" s="645" t="s">
        <v>4</v>
      </c>
      <c r="AM28" s="646" t="s">
        <v>5</v>
      </c>
    </row>
    <row r="29" spans="1:39" ht="15" customHeight="1">
      <c r="A29" s="207"/>
      <c r="B29" s="209" t="s">
        <v>6</v>
      </c>
      <c r="C29" s="209"/>
      <c r="D29" s="209"/>
      <c r="E29" s="647"/>
      <c r="F29" s="210" t="s">
        <v>9</v>
      </c>
      <c r="G29" s="210" t="s">
        <v>8</v>
      </c>
      <c r="H29" s="210" t="s">
        <v>10</v>
      </c>
      <c r="I29" s="210" t="s">
        <v>11</v>
      </c>
      <c r="J29" s="210" t="s">
        <v>11</v>
      </c>
      <c r="K29" s="210" t="s">
        <v>8</v>
      </c>
      <c r="L29" s="210" t="s">
        <v>8</v>
      </c>
      <c r="M29" s="210" t="s">
        <v>9</v>
      </c>
      <c r="N29" s="210" t="s">
        <v>8</v>
      </c>
      <c r="O29" s="210" t="s">
        <v>10</v>
      </c>
      <c r="P29" s="210" t="s">
        <v>11</v>
      </c>
      <c r="Q29" s="210" t="s">
        <v>11</v>
      </c>
      <c r="R29" s="210" t="s">
        <v>8</v>
      </c>
      <c r="S29" s="210" t="s">
        <v>8</v>
      </c>
      <c r="T29" s="210" t="s">
        <v>9</v>
      </c>
      <c r="U29" s="210" t="s">
        <v>8</v>
      </c>
      <c r="V29" s="210" t="s">
        <v>10</v>
      </c>
      <c r="W29" s="210" t="s">
        <v>11</v>
      </c>
      <c r="X29" s="210" t="s">
        <v>11</v>
      </c>
      <c r="Y29" s="210" t="s">
        <v>8</v>
      </c>
      <c r="Z29" s="210" t="s">
        <v>8</v>
      </c>
      <c r="AA29" s="210" t="s">
        <v>9</v>
      </c>
      <c r="AB29" s="210" t="s">
        <v>8</v>
      </c>
      <c r="AC29" s="210" t="s">
        <v>10</v>
      </c>
      <c r="AD29" s="210" t="s">
        <v>11</v>
      </c>
      <c r="AE29" s="210" t="s">
        <v>11</v>
      </c>
      <c r="AF29" s="210" t="s">
        <v>8</v>
      </c>
      <c r="AG29" s="210" t="s">
        <v>8</v>
      </c>
      <c r="AH29" s="210" t="s">
        <v>9</v>
      </c>
      <c r="AI29" s="210" t="s">
        <v>8</v>
      </c>
      <c r="AJ29" s="210" t="s">
        <v>10</v>
      </c>
      <c r="AK29" s="637"/>
      <c r="AL29" s="639"/>
      <c r="AM29" s="641"/>
    </row>
    <row r="30" spans="1:39" ht="15" customHeight="1">
      <c r="A30" s="5">
        <v>150576</v>
      </c>
      <c r="B30" s="6" t="s">
        <v>33</v>
      </c>
      <c r="C30" s="7">
        <v>115106</v>
      </c>
      <c r="D30" s="8" t="s">
        <v>18</v>
      </c>
      <c r="E30" s="196" t="s">
        <v>28</v>
      </c>
      <c r="F30" s="312" t="s">
        <v>29</v>
      </c>
      <c r="G30" s="185"/>
      <c r="H30" s="197"/>
      <c r="I30" s="197" t="s">
        <v>29</v>
      </c>
      <c r="J30" s="197"/>
      <c r="K30" s="197"/>
      <c r="L30" s="313" t="s">
        <v>29</v>
      </c>
      <c r="M30" s="312"/>
      <c r="N30" s="185"/>
      <c r="O30" s="197" t="s">
        <v>29</v>
      </c>
      <c r="P30" s="197"/>
      <c r="Q30" s="197"/>
      <c r="R30" s="197" t="s">
        <v>29</v>
      </c>
      <c r="S30" s="313"/>
      <c r="T30" s="312"/>
      <c r="U30" s="185" t="s">
        <v>29</v>
      </c>
      <c r="V30" s="197"/>
      <c r="W30" s="197"/>
      <c r="X30" s="197" t="s">
        <v>29</v>
      </c>
      <c r="Y30" s="197"/>
      <c r="Z30" s="313"/>
      <c r="AA30" s="312" t="s">
        <v>29</v>
      </c>
      <c r="AB30" s="185"/>
      <c r="AC30" s="197"/>
      <c r="AD30" s="197" t="s">
        <v>29</v>
      </c>
      <c r="AE30" s="197"/>
      <c r="AF30" s="197"/>
      <c r="AG30" s="313" t="s">
        <v>29</v>
      </c>
      <c r="AH30" s="313"/>
      <c r="AI30" s="197"/>
      <c r="AJ30" s="197" t="s">
        <v>29</v>
      </c>
      <c r="AK30" s="351">
        <v>132</v>
      </c>
      <c r="AL30" s="352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132</v>
      </c>
      <c r="AM30" s="353">
        <f>SUM(AL30-132)</f>
        <v>0</v>
      </c>
    </row>
    <row r="31" spans="1:39" ht="15" customHeight="1">
      <c r="A31" s="240">
        <v>425923</v>
      </c>
      <c r="B31" s="241" t="s">
        <v>34</v>
      </c>
      <c r="C31" s="242"/>
      <c r="D31" s="243" t="s">
        <v>22</v>
      </c>
      <c r="E31" s="225" t="s">
        <v>28</v>
      </c>
      <c r="F31" s="312" t="s">
        <v>29</v>
      </c>
      <c r="G31" s="185"/>
      <c r="H31" s="197"/>
      <c r="I31" s="197" t="s">
        <v>29</v>
      </c>
      <c r="J31" s="197"/>
      <c r="K31" s="197"/>
      <c r="L31" s="313" t="s">
        <v>29</v>
      </c>
      <c r="M31" s="312"/>
      <c r="N31" s="185"/>
      <c r="O31" s="197" t="s">
        <v>29</v>
      </c>
      <c r="P31" s="197"/>
      <c r="Q31" s="197"/>
      <c r="R31" s="197" t="s">
        <v>29</v>
      </c>
      <c r="S31" s="313"/>
      <c r="T31" s="312"/>
      <c r="U31" s="185" t="s">
        <v>29</v>
      </c>
      <c r="V31" s="197"/>
      <c r="W31" s="197" t="s">
        <v>94</v>
      </c>
      <c r="X31" s="197" t="s">
        <v>29</v>
      </c>
      <c r="Y31" s="197"/>
      <c r="Z31" s="313"/>
      <c r="AA31" s="312" t="s">
        <v>29</v>
      </c>
      <c r="AB31" s="185"/>
      <c r="AC31" s="197"/>
      <c r="AD31" s="197" t="s">
        <v>29</v>
      </c>
      <c r="AE31" s="197"/>
      <c r="AF31" s="197"/>
      <c r="AG31" s="313" t="s">
        <v>29</v>
      </c>
      <c r="AH31" s="313"/>
      <c r="AI31" s="197"/>
      <c r="AJ31" s="197" t="s">
        <v>29</v>
      </c>
      <c r="AK31" s="351">
        <v>132</v>
      </c>
      <c r="AL31" s="352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132</v>
      </c>
      <c r="AM31" s="353">
        <f>SUM(AL31-132)</f>
        <v>0</v>
      </c>
    </row>
    <row r="32" spans="1:39" ht="15" customHeight="1">
      <c r="A32" s="263">
        <v>422770</v>
      </c>
      <c r="B32" s="264" t="s">
        <v>246</v>
      </c>
      <c r="C32" s="265"/>
      <c r="D32" s="8" t="s">
        <v>18</v>
      </c>
      <c r="E32" s="196" t="s">
        <v>28</v>
      </c>
      <c r="F32" s="312"/>
      <c r="G32" s="185" t="s">
        <v>230</v>
      </c>
      <c r="H32" s="648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50"/>
      <c r="AK32" s="215">
        <v>132</v>
      </c>
      <c r="AL32" s="216">
        <f>COUNTIF(E32:AK32,"T")*6+COUNTIF(E32:AK32,"P")*12+COUNTIF(E32:AK32,"M")*6+COUNTIF(E32:AK32,"I")*6+COUNTIF(E32:AK32,"N")*12+COUNTIF(E32:AK32,"TI")*11+COUNTIF(E32:AK32,"MT")*12+COUNTIF(E32:AK32,"MN")*18+COUNTIF(E32:AK32,"PI")*17+COUNTIF(E32:AK32,"TN")*18+COUNTIF(E32:AK32,"NB")*6+COUNTIF(E32:AK32,"AF")*6</f>
        <v>6</v>
      </c>
      <c r="AM32" s="217">
        <f>SUM(AL32-6)</f>
        <v>0</v>
      </c>
    </row>
    <row r="33" spans="1:39" ht="15" customHeight="1" thickBot="1">
      <c r="A33" s="207" t="s">
        <v>16</v>
      </c>
      <c r="B33" s="224" t="s">
        <v>234</v>
      </c>
      <c r="C33" s="224"/>
      <c r="D33" s="224" t="s">
        <v>1</v>
      </c>
      <c r="E33" s="647" t="s">
        <v>2</v>
      </c>
      <c r="F33" s="211">
        <v>1</v>
      </c>
      <c r="G33" s="211">
        <v>2</v>
      </c>
      <c r="H33" s="211">
        <v>3</v>
      </c>
      <c r="I33" s="211">
        <v>4</v>
      </c>
      <c r="J33" s="211">
        <v>5</v>
      </c>
      <c r="K33" s="211">
        <v>6</v>
      </c>
      <c r="L33" s="211">
        <v>7</v>
      </c>
      <c r="M33" s="211">
        <v>8</v>
      </c>
      <c r="N33" s="211">
        <v>9</v>
      </c>
      <c r="O33" s="211">
        <v>10</v>
      </c>
      <c r="P33" s="211">
        <v>11</v>
      </c>
      <c r="Q33" s="211">
        <v>12</v>
      </c>
      <c r="R33" s="211">
        <v>13</v>
      </c>
      <c r="S33" s="211">
        <v>14</v>
      </c>
      <c r="T33" s="211">
        <v>15</v>
      </c>
      <c r="U33" s="211">
        <v>16</v>
      </c>
      <c r="V33" s="211">
        <v>17</v>
      </c>
      <c r="W33" s="211">
        <v>18</v>
      </c>
      <c r="X33" s="211">
        <v>19</v>
      </c>
      <c r="Y33" s="211">
        <v>20</v>
      </c>
      <c r="Z33" s="211">
        <v>21</v>
      </c>
      <c r="AA33" s="211">
        <v>22</v>
      </c>
      <c r="AB33" s="211">
        <v>23</v>
      </c>
      <c r="AC33" s="211">
        <v>24</v>
      </c>
      <c r="AD33" s="211">
        <v>25</v>
      </c>
      <c r="AE33" s="211">
        <v>26</v>
      </c>
      <c r="AF33" s="211">
        <v>27</v>
      </c>
      <c r="AG33" s="211">
        <v>28</v>
      </c>
      <c r="AH33" s="211">
        <v>29</v>
      </c>
      <c r="AI33" s="211">
        <v>30</v>
      </c>
      <c r="AJ33" s="211">
        <v>31</v>
      </c>
      <c r="AK33" s="644" t="s">
        <v>3</v>
      </c>
      <c r="AL33" s="645" t="s">
        <v>4</v>
      </c>
      <c r="AM33" s="646" t="s">
        <v>5</v>
      </c>
    </row>
    <row r="34" spans="1:39" ht="15" customHeight="1">
      <c r="A34" s="207"/>
      <c r="B34" s="224" t="s">
        <v>244</v>
      </c>
      <c r="C34" s="224"/>
      <c r="D34" s="224"/>
      <c r="E34" s="647"/>
      <c r="F34" s="210" t="s">
        <v>9</v>
      </c>
      <c r="G34" s="210" t="s">
        <v>8</v>
      </c>
      <c r="H34" s="210" t="s">
        <v>10</v>
      </c>
      <c r="I34" s="210" t="s">
        <v>11</v>
      </c>
      <c r="J34" s="210" t="s">
        <v>11</v>
      </c>
      <c r="K34" s="210" t="s">
        <v>8</v>
      </c>
      <c r="L34" s="210" t="s">
        <v>8</v>
      </c>
      <c r="M34" s="210" t="s">
        <v>9</v>
      </c>
      <c r="N34" s="210" t="s">
        <v>8</v>
      </c>
      <c r="O34" s="210" t="s">
        <v>10</v>
      </c>
      <c r="P34" s="210" t="s">
        <v>11</v>
      </c>
      <c r="Q34" s="210" t="s">
        <v>11</v>
      </c>
      <c r="R34" s="210" t="s">
        <v>8</v>
      </c>
      <c r="S34" s="210" t="s">
        <v>8</v>
      </c>
      <c r="T34" s="210" t="s">
        <v>9</v>
      </c>
      <c r="U34" s="210" t="s">
        <v>8</v>
      </c>
      <c r="V34" s="210" t="s">
        <v>10</v>
      </c>
      <c r="W34" s="210" t="s">
        <v>11</v>
      </c>
      <c r="X34" s="210" t="s">
        <v>11</v>
      </c>
      <c r="Y34" s="210" t="s">
        <v>8</v>
      </c>
      <c r="Z34" s="210" t="s">
        <v>8</v>
      </c>
      <c r="AA34" s="210" t="s">
        <v>9</v>
      </c>
      <c r="AB34" s="210" t="s">
        <v>8</v>
      </c>
      <c r="AC34" s="210" t="s">
        <v>10</v>
      </c>
      <c r="AD34" s="210" t="s">
        <v>11</v>
      </c>
      <c r="AE34" s="210" t="s">
        <v>11</v>
      </c>
      <c r="AF34" s="210" t="s">
        <v>8</v>
      </c>
      <c r="AG34" s="210" t="s">
        <v>8</v>
      </c>
      <c r="AH34" s="210" t="s">
        <v>9</v>
      </c>
      <c r="AI34" s="210" t="s">
        <v>8</v>
      </c>
      <c r="AJ34" s="210" t="s">
        <v>10</v>
      </c>
      <c r="AK34" s="637"/>
      <c r="AL34" s="639"/>
      <c r="AM34" s="641"/>
    </row>
    <row r="35" spans="1:39" ht="15" customHeight="1">
      <c r="A35" s="249"/>
      <c r="B35" s="250"/>
      <c r="C35" s="251"/>
      <c r="D35" s="8" t="s">
        <v>94</v>
      </c>
      <c r="E35" s="196"/>
      <c r="F35" s="312"/>
      <c r="G35" s="185"/>
      <c r="H35" s="197"/>
      <c r="I35" s="197"/>
      <c r="J35" s="197"/>
      <c r="K35" s="197"/>
      <c r="L35" s="313"/>
      <c r="M35" s="312"/>
      <c r="N35" s="185"/>
      <c r="O35" s="197"/>
      <c r="P35" s="197"/>
      <c r="Q35" s="197"/>
      <c r="R35" s="197"/>
      <c r="S35" s="313"/>
      <c r="T35" s="312"/>
      <c r="U35" s="185"/>
      <c r="V35" s="197"/>
      <c r="W35" s="197"/>
      <c r="X35" s="197"/>
      <c r="Y35" s="197"/>
      <c r="Z35" s="313"/>
      <c r="AA35" s="312"/>
      <c r="AB35" s="185"/>
      <c r="AC35" s="197"/>
      <c r="AD35" s="197"/>
      <c r="AE35" s="197"/>
      <c r="AF35" s="197"/>
      <c r="AG35" s="313"/>
      <c r="AH35" s="313"/>
      <c r="AI35" s="197"/>
      <c r="AJ35" s="197"/>
      <c r="AK35" s="212">
        <v>132</v>
      </c>
      <c r="AL35" s="180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0</v>
      </c>
      <c r="AM35" s="181">
        <f>SUM(AL35-132)</f>
        <v>-132</v>
      </c>
    </row>
    <row r="36" spans="1:39" ht="15" customHeight="1" thickBot="1">
      <c r="A36" s="246"/>
      <c r="B36" s="247"/>
      <c r="C36" s="248"/>
      <c r="D36" s="244"/>
      <c r="E36" s="245"/>
      <c r="F36" s="354"/>
      <c r="G36" s="347"/>
      <c r="H36" s="198"/>
      <c r="I36" s="198"/>
      <c r="J36" s="198"/>
      <c r="K36" s="198"/>
      <c r="L36" s="199"/>
      <c r="M36" s="199"/>
      <c r="N36" s="200"/>
      <c r="O36" s="201"/>
      <c r="P36" s="201"/>
      <c r="Q36" s="201"/>
      <c r="R36" s="201"/>
      <c r="S36" s="202"/>
      <c r="T36" s="218"/>
      <c r="U36" s="200"/>
      <c r="V36" s="201"/>
      <c r="W36" s="201"/>
      <c r="X36" s="201"/>
      <c r="Y36" s="201"/>
      <c r="Z36" s="202"/>
      <c r="AA36" s="218"/>
      <c r="AB36" s="200"/>
      <c r="AC36" s="201"/>
      <c r="AD36" s="201"/>
      <c r="AE36" s="201"/>
      <c r="AF36" s="201"/>
      <c r="AG36" s="202"/>
      <c r="AH36" s="202"/>
      <c r="AI36" s="201"/>
      <c r="AJ36" s="201"/>
      <c r="AK36" s="182"/>
      <c r="AL36" s="183"/>
      <c r="AM36" s="183">
        <f>COUNTIF(F36:AL36,"T")*6+COUNTIF(F36:AL36,"P")*12+COUNTIF(F36:AL36,"M")*6+COUNTIF(F36:AL36,"I")*6+COUNTIF(F36:AL36,"N")*12+COUNTIF(F36:AL36,"TI")*11+COUNTIF(F36:AL36,"MT")*12+COUNTIF(F36:AL36,"MN")*18+COUNTIF(F36:AL36,"PI")*17+COUNTIF(F36:AL36,"TN")*18+COUNTIF(F36:AL36,"NB")*6+COUNTIF(F36:AL36,"AF")*6</f>
        <v>0</v>
      </c>
    </row>
    <row r="37" spans="1:39" ht="15" customHeight="1">
      <c r="A37" s="32"/>
      <c r="B37" s="234"/>
      <c r="C37" s="235"/>
      <c r="D37" s="32"/>
      <c r="E37" s="238"/>
      <c r="F37" s="236"/>
      <c r="G37" s="236"/>
      <c r="H37" s="236"/>
      <c r="I37" s="236"/>
      <c r="J37" s="236"/>
      <c r="K37" s="236"/>
      <c r="L37" s="236"/>
      <c r="M37" s="236"/>
      <c r="N37" s="237"/>
      <c r="O37" s="238"/>
      <c r="P37" s="238"/>
      <c r="Q37" s="238"/>
      <c r="R37" s="238"/>
      <c r="S37" s="238"/>
      <c r="T37" s="237"/>
      <c r="U37" s="237"/>
      <c r="V37" s="238"/>
      <c r="W37" s="238"/>
      <c r="X37" s="238"/>
      <c r="Y37" s="238"/>
      <c r="Z37" s="238"/>
      <c r="AA37" s="237"/>
      <c r="AB37" s="237"/>
      <c r="AC37" s="238"/>
      <c r="AD37" s="238"/>
      <c r="AE37" s="238"/>
      <c r="AF37" s="238"/>
      <c r="AG37" s="238"/>
      <c r="AH37" s="238"/>
      <c r="AI37" s="238"/>
      <c r="AJ37" s="238"/>
      <c r="AK37" s="239"/>
      <c r="AL37" s="194"/>
      <c r="AM37" s="195"/>
    </row>
    <row r="38" spans="1:39" s="23" customFormat="1" ht="12" customHeight="1" thickBot="1">
      <c r="A38" s="20"/>
      <c r="B38" s="654" t="s">
        <v>35</v>
      </c>
      <c r="C38" s="654"/>
      <c r="D38" s="654"/>
      <c r="E38" s="654"/>
      <c r="F38" s="21"/>
      <c r="G38" s="21"/>
      <c r="H38" s="21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21"/>
      <c r="U38" s="21"/>
      <c r="V38" s="21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22"/>
      <c r="AL38" s="22"/>
      <c r="AM38" s="22"/>
    </row>
    <row r="39" spans="1:39" s="23" customFormat="1" ht="12" customHeight="1">
      <c r="A39" s="20"/>
      <c r="B39" s="657" t="s">
        <v>36</v>
      </c>
      <c r="C39" s="657"/>
      <c r="D39" s="657"/>
      <c r="E39" s="24"/>
      <c r="F39" s="25"/>
      <c r="G39" s="658"/>
      <c r="H39" s="658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25"/>
      <c r="U39" s="660"/>
      <c r="V39" s="660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27"/>
      <c r="AL39" s="28"/>
      <c r="AM39" s="28"/>
    </row>
    <row r="40" spans="1:39" ht="12" customHeight="1">
      <c r="A40" s="26"/>
      <c r="B40" s="661" t="s">
        <v>37</v>
      </c>
      <c r="C40" s="661"/>
      <c r="D40" s="661"/>
      <c r="E40" s="24"/>
      <c r="F40" s="29"/>
      <c r="G40" s="658"/>
      <c r="H40" s="658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25"/>
      <c r="U40" s="660"/>
      <c r="V40" s="660"/>
      <c r="W40" s="655"/>
      <c r="X40" s="655"/>
      <c r="Y40" s="655"/>
      <c r="Z40" s="655"/>
      <c r="AA40" s="655"/>
      <c r="AB40" s="655"/>
      <c r="AC40" s="655"/>
      <c r="AD40" s="655"/>
      <c r="AE40" s="655"/>
      <c r="AF40" s="655"/>
      <c r="AG40" s="655"/>
      <c r="AH40" s="655"/>
      <c r="AI40" s="655"/>
      <c r="AJ40" s="655"/>
      <c r="AK40" s="27"/>
      <c r="AL40" s="28"/>
      <c r="AM40" s="28"/>
    </row>
    <row r="41" spans="1:39" ht="12" customHeight="1">
      <c r="A41" s="30"/>
      <c r="B41" s="661" t="s">
        <v>38</v>
      </c>
      <c r="C41" s="661"/>
      <c r="D41" s="661"/>
      <c r="E41" s="24"/>
      <c r="F41" s="25"/>
      <c r="G41" s="658"/>
      <c r="H41" s="658"/>
      <c r="I41" s="655"/>
      <c r="J41" s="655"/>
      <c r="K41" s="655"/>
      <c r="L41" s="655"/>
      <c r="M41" s="655"/>
      <c r="N41" s="655"/>
      <c r="O41" s="655"/>
      <c r="P41" s="655"/>
      <c r="Q41" s="655"/>
      <c r="R41" s="655"/>
      <c r="S41" s="655"/>
      <c r="T41" s="25"/>
      <c r="U41" s="663"/>
      <c r="V41" s="663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7"/>
      <c r="AL41" s="28"/>
      <c r="AM41" s="28"/>
    </row>
    <row r="42" spans="1:39" ht="12" customHeight="1">
      <c r="A42" s="31"/>
      <c r="B42" s="661" t="s">
        <v>39</v>
      </c>
      <c r="C42" s="661"/>
      <c r="D42" s="661"/>
      <c r="E42" s="32"/>
      <c r="F42" s="33"/>
      <c r="G42" s="3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5"/>
      <c r="AL42" s="35"/>
      <c r="AM42" s="35"/>
    </row>
    <row r="43" spans="1:39" ht="12" customHeight="1">
      <c r="A43" s="31"/>
      <c r="B43" s="664" t="s">
        <v>40</v>
      </c>
      <c r="C43" s="664"/>
      <c r="D43" s="664"/>
      <c r="E43" s="24"/>
      <c r="F43" s="35"/>
      <c r="G43" s="32"/>
      <c r="H43" s="36"/>
      <c r="I43" s="37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5"/>
      <c r="AL43" s="35"/>
      <c r="AM43" s="35"/>
    </row>
    <row r="44" spans="1:39" ht="14.25">
      <c r="A44" s="31"/>
      <c r="B44" s="656" t="s">
        <v>41</v>
      </c>
      <c r="C44" s="656"/>
      <c r="D44" s="656"/>
      <c r="E44" s="31"/>
      <c r="F44" s="3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5"/>
      <c r="AL44" s="35"/>
      <c r="AM44" s="35"/>
    </row>
    <row r="45" spans="1:39" ht="15" thickBot="1">
      <c r="A45" s="31"/>
      <c r="B45" s="662" t="s">
        <v>42</v>
      </c>
      <c r="C45" s="662"/>
      <c r="D45" s="662"/>
      <c r="E45" s="31"/>
      <c r="F45" s="35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5"/>
      <c r="AL45" s="35"/>
      <c r="AM45" s="35"/>
    </row>
    <row r="46" spans="1:39" ht="14.25">
      <c r="A46" s="31"/>
      <c r="B46" s="31"/>
      <c r="C46" s="31"/>
      <c r="D46" s="31"/>
      <c r="E46" s="31"/>
      <c r="F46" s="3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5"/>
      <c r="AL46" s="35"/>
      <c r="AM46" s="35"/>
    </row>
    <row r="47" spans="1:39" ht="14.25">
      <c r="A47" s="31"/>
      <c r="B47" s="31"/>
      <c r="C47" s="31"/>
      <c r="D47" s="31"/>
      <c r="E47" s="31"/>
      <c r="F47" s="35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5"/>
      <c r="AL47" s="35"/>
      <c r="AM47" s="35"/>
    </row>
    <row r="48" spans="1:39" ht="14.25">
      <c r="A48" s="31"/>
      <c r="B48" s="31"/>
      <c r="C48" s="31"/>
      <c r="D48" s="31"/>
      <c r="E48" s="31"/>
      <c r="F48" s="35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5"/>
      <c r="AL48" s="35"/>
      <c r="AM48" s="35"/>
    </row>
    <row r="49" spans="1:39" ht="14.25">
      <c r="A49" s="31"/>
      <c r="B49" s="31"/>
      <c r="C49" s="31"/>
      <c r="D49" s="31"/>
      <c r="E49" s="31"/>
      <c r="F49" s="3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5"/>
      <c r="AL49" s="35"/>
      <c r="AM49" s="35"/>
    </row>
    <row r="50" spans="1:39" ht="14.25">
      <c r="A50" s="31"/>
      <c r="B50" s="31"/>
      <c r="C50" s="31"/>
      <c r="D50" s="31"/>
      <c r="E50" s="31"/>
      <c r="F50" s="35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5"/>
      <c r="AL50" s="35"/>
      <c r="AM50" s="35"/>
    </row>
    <row r="51" spans="1:39" ht="14.25">
      <c r="A51" s="31"/>
      <c r="B51" s="31"/>
      <c r="C51" s="31"/>
      <c r="D51" s="31"/>
      <c r="E51" s="31"/>
      <c r="F51" s="35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5"/>
      <c r="AL51" s="35"/>
      <c r="AM51" s="35"/>
    </row>
    <row r="52" spans="1:39" ht="14.25">
      <c r="A52" s="31"/>
      <c r="B52" s="31"/>
      <c r="C52" s="31"/>
      <c r="D52" s="31"/>
      <c r="E52" s="31"/>
      <c r="F52" s="35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5"/>
      <c r="AL52" s="35"/>
      <c r="AM52" s="35"/>
    </row>
    <row r="53" spans="1:39" ht="14.25">
      <c r="A53" s="31"/>
      <c r="B53" s="31"/>
      <c r="C53" s="31"/>
      <c r="D53" s="31"/>
      <c r="E53" s="31"/>
      <c r="F53" s="35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5"/>
      <c r="AL53" s="35"/>
      <c r="AM53" s="35"/>
    </row>
    <row r="54" spans="1:39" ht="14.25">
      <c r="A54" s="31"/>
      <c r="B54" s="31"/>
      <c r="C54" s="31"/>
      <c r="D54" s="31"/>
      <c r="E54" s="31"/>
      <c r="F54" s="35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5"/>
      <c r="AL54" s="35"/>
      <c r="AM54" s="35"/>
    </row>
    <row r="55" spans="1:39" ht="14.25">
      <c r="A55" s="31"/>
      <c r="B55" s="31"/>
      <c r="C55" s="31"/>
      <c r="D55" s="31"/>
      <c r="E55" s="31"/>
      <c r="F55" s="35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5"/>
      <c r="AL55" s="35"/>
      <c r="AM55" s="35"/>
    </row>
    <row r="56" spans="1:39" ht="14.25">
      <c r="A56" s="31"/>
      <c r="B56" s="31"/>
      <c r="C56" s="31"/>
      <c r="D56" s="31"/>
      <c r="E56" s="31"/>
      <c r="F56" s="35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5"/>
      <c r="AL56" s="35"/>
      <c r="AM56" s="35"/>
    </row>
    <row r="57" spans="1:39" ht="14.25">
      <c r="A57" s="31"/>
      <c r="B57" s="31"/>
      <c r="C57" s="31"/>
      <c r="D57" s="31"/>
      <c r="E57" s="31"/>
      <c r="F57" s="35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5"/>
      <c r="AL57" s="35"/>
      <c r="AM57" s="35"/>
    </row>
    <row r="58" spans="1:39" ht="14.25">
      <c r="A58" s="31"/>
      <c r="B58" s="31"/>
      <c r="C58" s="31"/>
      <c r="D58" s="31"/>
      <c r="E58" s="31"/>
      <c r="F58" s="3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5"/>
      <c r="AL58" s="35"/>
      <c r="AM58" s="35"/>
    </row>
    <row r="59" spans="1:39" ht="14.25">
      <c r="A59" s="31"/>
      <c r="B59" s="31"/>
      <c r="C59" s="31"/>
      <c r="D59" s="31"/>
      <c r="E59" s="31"/>
      <c r="F59" s="3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5"/>
      <c r="AL59" s="35"/>
      <c r="AM59" s="35"/>
    </row>
    <row r="60" spans="1:39" ht="14.25">
      <c r="A60" s="31"/>
      <c r="B60" s="31"/>
      <c r="C60" s="31"/>
      <c r="D60" s="31"/>
      <c r="E60" s="31"/>
      <c r="F60" s="3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5"/>
      <c r="AL60" s="35"/>
      <c r="AM60" s="35"/>
    </row>
    <row r="61" spans="1:39" ht="14.25">
      <c r="A61" s="31"/>
      <c r="B61" s="31"/>
      <c r="C61" s="31"/>
      <c r="D61" s="31"/>
      <c r="E61" s="31"/>
      <c r="F61" s="35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5"/>
      <c r="AL61" s="35"/>
      <c r="AM61" s="35"/>
    </row>
    <row r="62" spans="1:39" ht="14.25">
      <c r="A62" s="31"/>
      <c r="B62" s="31"/>
      <c r="C62" s="31"/>
      <c r="D62" s="31"/>
      <c r="E62" s="31"/>
      <c r="F62" s="35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5"/>
      <c r="AL62" s="35"/>
      <c r="AM62" s="35"/>
    </row>
    <row r="63" spans="1:39" ht="14.25">
      <c r="A63" s="31"/>
      <c r="B63" s="31"/>
      <c r="C63" s="31"/>
      <c r="D63" s="31"/>
      <c r="E63" s="31"/>
      <c r="F63" s="35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5"/>
      <c r="AL63" s="35"/>
      <c r="AM63" s="35"/>
    </row>
    <row r="64" spans="1:39" ht="14.25">
      <c r="A64" s="31"/>
      <c r="B64" s="31"/>
      <c r="C64" s="31"/>
      <c r="D64" s="31"/>
      <c r="E64" s="31"/>
      <c r="F64" s="35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5"/>
      <c r="AL64" s="35"/>
      <c r="AM64" s="35"/>
    </row>
    <row r="65" spans="1:39" ht="14.25">
      <c r="A65" s="31"/>
      <c r="B65" s="31"/>
      <c r="C65" s="31"/>
      <c r="D65" s="31"/>
      <c r="E65" s="31"/>
      <c r="F65" s="35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5"/>
      <c r="AL65" s="35"/>
      <c r="AM65" s="35"/>
    </row>
    <row r="66" spans="1:39" ht="14.25">
      <c r="A66" s="31"/>
      <c r="B66" s="31"/>
      <c r="C66" s="31"/>
      <c r="D66" s="31"/>
      <c r="E66" s="31"/>
      <c r="F66" s="35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5"/>
      <c r="AL66" s="35"/>
      <c r="AM66" s="35"/>
    </row>
    <row r="67" spans="1:39" ht="14.25">
      <c r="A67" s="31"/>
      <c r="B67" s="31"/>
      <c r="C67" s="31"/>
      <c r="D67" s="31"/>
      <c r="E67" s="31"/>
      <c r="F67" s="35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5"/>
      <c r="AL67" s="35"/>
      <c r="AM67" s="35"/>
    </row>
    <row r="68" spans="1:39" ht="14.25">
      <c r="A68" s="31"/>
      <c r="B68" s="31"/>
      <c r="C68" s="31"/>
      <c r="D68" s="31"/>
      <c r="E68" s="31"/>
      <c r="F68" s="35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5"/>
      <c r="AL68" s="35"/>
      <c r="AM68" s="35"/>
    </row>
    <row r="69" spans="1:39" ht="14.25">
      <c r="A69" s="31"/>
      <c r="B69" s="31"/>
      <c r="C69" s="31"/>
      <c r="D69" s="31"/>
      <c r="E69" s="31"/>
      <c r="F69" s="35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5"/>
      <c r="AL69" s="35"/>
      <c r="AM69" s="35"/>
    </row>
    <row r="70" spans="1:39" ht="14.25">
      <c r="A70" s="31"/>
      <c r="B70" s="31"/>
      <c r="C70" s="31"/>
      <c r="D70" s="31"/>
      <c r="E70" s="31"/>
      <c r="F70" s="35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5"/>
      <c r="AL70" s="35"/>
      <c r="AM70" s="35"/>
    </row>
    <row r="71" spans="1:39" ht="14.25">
      <c r="A71" s="31"/>
      <c r="B71" s="31"/>
      <c r="C71" s="31"/>
      <c r="D71" s="31"/>
      <c r="E71" s="31"/>
      <c r="F71" s="35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5"/>
      <c r="AL71" s="35"/>
      <c r="AM71" s="35"/>
    </row>
    <row r="72" spans="1:39" ht="14.25">
      <c r="A72" s="31"/>
      <c r="B72" s="31"/>
      <c r="C72" s="31"/>
      <c r="D72" s="31"/>
      <c r="E72" s="31"/>
      <c r="F72" s="35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5"/>
      <c r="AL72" s="35"/>
      <c r="AM72" s="35"/>
    </row>
    <row r="73" spans="1:39" ht="14.25">
      <c r="A73" s="31"/>
      <c r="B73" s="31"/>
      <c r="C73" s="31"/>
      <c r="D73" s="31"/>
      <c r="E73" s="31"/>
      <c r="F73" s="35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5"/>
      <c r="AL73" s="35"/>
      <c r="AM73" s="35"/>
    </row>
    <row r="74" spans="1:39" ht="14.25">
      <c r="A74" s="31"/>
      <c r="B74" s="31"/>
      <c r="C74" s="31"/>
      <c r="D74" s="31"/>
      <c r="E74" s="31"/>
      <c r="F74" s="35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5"/>
      <c r="AL74" s="35"/>
      <c r="AM74" s="35"/>
    </row>
    <row r="75" spans="1:39" ht="14.25">
      <c r="A75" s="31"/>
      <c r="B75" s="31"/>
      <c r="C75" s="31"/>
      <c r="D75" s="31"/>
      <c r="E75" s="31"/>
      <c r="F75" s="35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5"/>
      <c r="AL75" s="35"/>
      <c r="AM75" s="35"/>
    </row>
    <row r="76" spans="1:39" ht="14.25">
      <c r="A76" s="31"/>
      <c r="B76" s="31"/>
      <c r="C76" s="31"/>
      <c r="D76" s="31"/>
      <c r="E76" s="31"/>
      <c r="F76" s="35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5"/>
      <c r="AL76" s="35"/>
      <c r="AM76" s="35"/>
    </row>
    <row r="77" spans="1:39" ht="14.25">
      <c r="A77" s="31"/>
      <c r="B77" s="31"/>
      <c r="C77" s="31"/>
      <c r="D77" s="31"/>
      <c r="E77" s="31"/>
      <c r="F77" s="35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5"/>
      <c r="AL77" s="35"/>
      <c r="AM77" s="35"/>
    </row>
    <row r="78" spans="1:39" ht="14.25">
      <c r="A78" s="31"/>
      <c r="B78" s="31"/>
      <c r="C78" s="31"/>
      <c r="D78" s="31"/>
      <c r="E78" s="31"/>
      <c r="F78" s="35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5"/>
      <c r="AL78" s="35"/>
      <c r="AM78" s="35"/>
    </row>
    <row r="79" spans="1:39" ht="14.25">
      <c r="A79" s="31"/>
      <c r="B79" s="31"/>
      <c r="C79" s="31"/>
      <c r="D79" s="31"/>
      <c r="E79" s="31"/>
      <c r="F79" s="35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5"/>
      <c r="AL79" s="35"/>
      <c r="AM79" s="35"/>
    </row>
    <row r="80" spans="1:39" ht="14.25">
      <c r="A80" s="31"/>
      <c r="B80" s="31"/>
      <c r="C80" s="31"/>
      <c r="D80" s="31"/>
      <c r="E80" s="31"/>
      <c r="F80" s="35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5"/>
      <c r="AL80" s="35"/>
      <c r="AM80" s="35"/>
    </row>
    <row r="81" spans="1:39" ht="14.25">
      <c r="A81" s="31"/>
      <c r="B81" s="31"/>
      <c r="C81" s="31"/>
      <c r="D81" s="31"/>
      <c r="E81" s="31"/>
      <c r="F81" s="35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5"/>
      <c r="AL81" s="35"/>
      <c r="AM81" s="35"/>
    </row>
    <row r="82" spans="1:39" ht="14.25">
      <c r="A82" s="31"/>
      <c r="B82" s="31"/>
      <c r="C82" s="31"/>
      <c r="D82" s="31"/>
      <c r="E82" s="31"/>
      <c r="F82" s="35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5"/>
      <c r="AL82" s="35"/>
      <c r="AM82" s="35"/>
    </row>
    <row r="83" spans="1:39" ht="14.25">
      <c r="A83" s="31"/>
      <c r="B83" s="31"/>
      <c r="C83" s="31"/>
      <c r="D83" s="31"/>
      <c r="E83" s="31"/>
      <c r="F83" s="35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5"/>
      <c r="AL83" s="35"/>
      <c r="AM83" s="35"/>
    </row>
    <row r="84" spans="1:39" ht="14.25">
      <c r="A84" s="31"/>
      <c r="B84" s="31"/>
      <c r="C84" s="31"/>
      <c r="D84" s="31"/>
      <c r="E84" s="31"/>
      <c r="F84" s="35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5"/>
      <c r="AL84" s="35"/>
      <c r="AM84" s="35"/>
    </row>
    <row r="85" spans="1:39" ht="14.25">
      <c r="A85" s="31"/>
      <c r="B85" s="31"/>
      <c r="C85" s="31"/>
      <c r="D85" s="31"/>
      <c r="E85" s="31"/>
      <c r="F85" s="35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5"/>
      <c r="AL85" s="35"/>
      <c r="AM85" s="35"/>
    </row>
    <row r="86" spans="1:39" ht="14.25">
      <c r="A86" s="31"/>
      <c r="B86" s="31"/>
      <c r="C86" s="31"/>
      <c r="D86" s="31"/>
      <c r="E86" s="31"/>
      <c r="F86" s="3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5"/>
      <c r="AL86" s="35"/>
      <c r="AM86" s="35"/>
    </row>
    <row r="87" spans="1:39" ht="14.25">
      <c r="A87" s="31"/>
      <c r="B87" s="31"/>
      <c r="C87" s="31"/>
      <c r="D87" s="31"/>
      <c r="E87" s="31"/>
      <c r="F87" s="3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5"/>
      <c r="AL87" s="35"/>
      <c r="AM87" s="35"/>
    </row>
    <row r="88" spans="1:39" ht="14.25">
      <c r="A88" s="31"/>
      <c r="B88" s="31"/>
      <c r="C88" s="31"/>
      <c r="D88" s="31"/>
      <c r="E88" s="31"/>
      <c r="F88" s="35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5"/>
      <c r="AL88" s="35"/>
      <c r="AM88" s="35"/>
    </row>
    <row r="89" spans="1:39" ht="14.25">
      <c r="A89" s="31"/>
      <c r="B89" s="31"/>
      <c r="C89" s="31"/>
      <c r="D89" s="31"/>
      <c r="E89" s="31"/>
      <c r="F89" s="35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5"/>
      <c r="AL89" s="35"/>
      <c r="AM89" s="35"/>
    </row>
    <row r="90" spans="1:39" ht="14.25">
      <c r="A90" s="31"/>
      <c r="B90" s="31"/>
      <c r="C90" s="31"/>
      <c r="D90" s="31"/>
      <c r="E90" s="31"/>
      <c r="F90" s="35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5"/>
      <c r="AL90" s="35"/>
      <c r="AM90" s="35"/>
    </row>
    <row r="91" spans="1:39" ht="14.25">
      <c r="A91" s="31"/>
      <c r="B91" s="31"/>
      <c r="C91" s="31"/>
      <c r="D91" s="31"/>
      <c r="E91" s="31"/>
      <c r="F91" s="35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5"/>
      <c r="AL91" s="35"/>
      <c r="AM91" s="35"/>
    </row>
    <row r="92" spans="1:39" ht="14.25">
      <c r="A92" s="31"/>
      <c r="B92" s="31"/>
      <c r="C92" s="31"/>
      <c r="D92" s="31"/>
      <c r="E92" s="31"/>
      <c r="F92" s="35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5"/>
      <c r="AL92" s="35"/>
      <c r="AM92" s="35"/>
    </row>
    <row r="93" spans="1:39" ht="14.25">
      <c r="A93" s="31"/>
      <c r="B93" s="31"/>
      <c r="C93" s="31"/>
      <c r="D93" s="31"/>
      <c r="E93" s="31"/>
      <c r="F93" s="35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5"/>
      <c r="AL93" s="35"/>
      <c r="AM93" s="35"/>
    </row>
    <row r="94" spans="1:39" ht="14.25">
      <c r="A94" s="31"/>
      <c r="B94" s="31"/>
      <c r="C94" s="31"/>
      <c r="D94" s="31"/>
      <c r="E94" s="31"/>
      <c r="F94" s="35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5"/>
      <c r="AL94" s="35"/>
      <c r="AM94" s="35"/>
    </row>
    <row r="95" spans="1:39" ht="14.25">
      <c r="A95" s="31"/>
      <c r="B95" s="31"/>
      <c r="C95" s="31"/>
      <c r="D95" s="31"/>
      <c r="E95" s="31"/>
      <c r="F95" s="35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5"/>
      <c r="AL95" s="35"/>
      <c r="AM95" s="35"/>
    </row>
    <row r="96" spans="1:39" ht="14.25">
      <c r="A96" s="31"/>
      <c r="B96" s="31"/>
      <c r="C96" s="31"/>
      <c r="D96" s="31"/>
      <c r="E96" s="31"/>
      <c r="F96" s="35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5"/>
      <c r="AL96" s="35"/>
      <c r="AM96" s="35"/>
    </row>
    <row r="97" spans="1:39" ht="14.25">
      <c r="A97" s="31"/>
      <c r="B97" s="31"/>
      <c r="C97" s="31"/>
      <c r="D97" s="31"/>
      <c r="E97" s="31"/>
      <c r="F97" s="35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5"/>
      <c r="AL97" s="35"/>
      <c r="AM97" s="35"/>
    </row>
    <row r="98" spans="1:39" ht="14.25">
      <c r="A98" s="31"/>
      <c r="B98" s="31"/>
      <c r="C98" s="31"/>
      <c r="D98" s="31"/>
      <c r="E98" s="31"/>
      <c r="F98" s="35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5"/>
      <c r="AL98" s="35"/>
      <c r="AM98" s="35"/>
    </row>
    <row r="99" spans="1:39" ht="14.25">
      <c r="A99" s="31"/>
      <c r="B99" s="31"/>
      <c r="C99" s="31"/>
      <c r="D99" s="31"/>
      <c r="E99" s="31"/>
      <c r="F99" s="35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5"/>
      <c r="AL99" s="35"/>
      <c r="AM99" s="35"/>
    </row>
    <row r="100" spans="1:39" ht="14.25">
      <c r="A100" s="31"/>
      <c r="B100" s="31"/>
      <c r="C100" s="31"/>
      <c r="D100" s="31"/>
      <c r="E100" s="31"/>
      <c r="F100" s="35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5"/>
      <c r="AL100" s="35"/>
      <c r="AM100" s="35"/>
    </row>
    <row r="101" spans="1:39" ht="14.25">
      <c r="A101" s="31"/>
      <c r="B101" s="31"/>
      <c r="C101" s="31"/>
      <c r="D101" s="31"/>
      <c r="E101" s="31"/>
      <c r="F101" s="35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5"/>
      <c r="AL101" s="35"/>
      <c r="AM101" s="35"/>
    </row>
    <row r="102" spans="1:39" ht="14.25">
      <c r="A102" s="31"/>
      <c r="B102" s="31"/>
      <c r="C102" s="31"/>
      <c r="D102" s="31"/>
      <c r="E102" s="31"/>
      <c r="F102" s="35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5"/>
      <c r="AL102" s="35"/>
      <c r="AM102" s="35"/>
    </row>
    <row r="103" spans="1:39" ht="14.25">
      <c r="A103" s="31"/>
      <c r="B103" s="31"/>
      <c r="C103" s="31"/>
      <c r="D103" s="31"/>
      <c r="E103" s="31"/>
      <c r="F103" s="35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5"/>
      <c r="AL103" s="35"/>
      <c r="AM103" s="35"/>
    </row>
    <row r="104" spans="1:39" ht="14.25">
      <c r="A104" s="31"/>
      <c r="B104" s="31"/>
      <c r="C104" s="31"/>
      <c r="D104" s="31"/>
      <c r="E104" s="31"/>
      <c r="F104" s="35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5"/>
      <c r="AL104" s="35"/>
      <c r="AM104" s="35"/>
    </row>
    <row r="105" spans="1:39" ht="14.25">
      <c r="A105" s="31"/>
      <c r="B105" s="31"/>
      <c r="C105" s="31"/>
      <c r="D105" s="31"/>
      <c r="E105" s="31"/>
      <c r="F105" s="35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5"/>
      <c r="AL105" s="35"/>
      <c r="AM105" s="35"/>
    </row>
    <row r="106" spans="1:39" ht="14.25">
      <c r="A106" s="31"/>
      <c r="B106" s="31"/>
      <c r="C106" s="31"/>
      <c r="D106" s="31"/>
      <c r="E106" s="31"/>
      <c r="F106" s="35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5"/>
      <c r="AL106" s="35"/>
      <c r="AM106" s="35"/>
    </row>
    <row r="107" spans="1:39" ht="14.25">
      <c r="A107" s="31"/>
      <c r="B107" s="31"/>
      <c r="C107" s="31"/>
      <c r="D107" s="31"/>
      <c r="E107" s="31"/>
      <c r="F107" s="35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5"/>
      <c r="AL107" s="35"/>
      <c r="AM107" s="35"/>
    </row>
    <row r="108" spans="1:39" ht="14.25">
      <c r="A108" s="31"/>
      <c r="B108" s="31"/>
      <c r="C108" s="31"/>
      <c r="D108" s="31"/>
      <c r="E108" s="31"/>
      <c r="F108" s="35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5"/>
      <c r="AL108" s="35"/>
      <c r="AM108" s="35"/>
    </row>
    <row r="109" spans="1:39" ht="14.25">
      <c r="A109" s="31"/>
      <c r="B109" s="31"/>
      <c r="C109" s="31"/>
      <c r="D109" s="31"/>
      <c r="E109" s="31"/>
      <c r="F109" s="35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5"/>
      <c r="AL109" s="35"/>
      <c r="AM109" s="35"/>
    </row>
    <row r="110" spans="1:39" ht="14.25">
      <c r="A110" s="31"/>
      <c r="B110" s="31"/>
      <c r="C110" s="31"/>
      <c r="D110" s="31"/>
      <c r="E110" s="31"/>
      <c r="F110" s="35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5"/>
      <c r="AL110" s="35"/>
      <c r="AM110" s="35"/>
    </row>
    <row r="111" spans="1:39" ht="14.25">
      <c r="A111" s="31"/>
      <c r="B111" s="31"/>
      <c r="C111" s="31"/>
      <c r="D111" s="31"/>
      <c r="E111" s="31"/>
      <c r="F111" s="35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5"/>
      <c r="AL111" s="35"/>
      <c r="AM111" s="35"/>
    </row>
    <row r="112" spans="1:39" ht="14.25">
      <c r="A112" s="31"/>
      <c r="B112" s="31"/>
      <c r="C112" s="31"/>
      <c r="D112" s="31"/>
      <c r="E112" s="31"/>
      <c r="F112" s="35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5"/>
      <c r="AL112" s="35"/>
      <c r="AM112" s="35"/>
    </row>
    <row r="113" spans="1:39" ht="14.25">
      <c r="A113" s="31"/>
      <c r="B113" s="31"/>
      <c r="C113" s="31"/>
      <c r="D113" s="31"/>
      <c r="E113" s="31"/>
      <c r="F113" s="35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5"/>
      <c r="AL113" s="35"/>
      <c r="AM113" s="35"/>
    </row>
    <row r="114" spans="1:39" ht="14.25">
      <c r="A114" s="31"/>
      <c r="B114" s="31"/>
      <c r="C114" s="31"/>
      <c r="D114" s="31"/>
      <c r="E114" s="31"/>
      <c r="F114" s="35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5"/>
      <c r="AL114" s="35"/>
      <c r="AM114" s="35"/>
    </row>
    <row r="115" spans="1:39" ht="14.25">
      <c r="A115" s="31"/>
      <c r="B115" s="31"/>
      <c r="C115" s="31"/>
      <c r="D115" s="31"/>
      <c r="E115" s="31"/>
      <c r="F115" s="35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5"/>
      <c r="AL115" s="35"/>
      <c r="AM115" s="35"/>
    </row>
    <row r="116" spans="1:39" ht="14.25">
      <c r="A116" s="31"/>
      <c r="B116" s="31"/>
      <c r="C116" s="31"/>
      <c r="D116" s="31"/>
      <c r="E116" s="31"/>
      <c r="F116" s="35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5"/>
      <c r="AL116" s="35"/>
      <c r="AM116" s="35"/>
    </row>
    <row r="117" spans="1:39" ht="14.25">
      <c r="A117" s="31"/>
      <c r="B117" s="31"/>
      <c r="C117" s="31"/>
      <c r="D117" s="31"/>
      <c r="E117" s="31"/>
      <c r="F117" s="35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5"/>
      <c r="AL117" s="35"/>
      <c r="AM117" s="35"/>
    </row>
    <row r="118" spans="1:39" ht="14.25">
      <c r="A118" s="31"/>
      <c r="B118" s="31"/>
      <c r="C118" s="31"/>
      <c r="D118" s="31"/>
      <c r="E118" s="31"/>
      <c r="F118" s="35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5"/>
      <c r="AL118" s="35"/>
      <c r="AM118" s="35"/>
    </row>
    <row r="119" spans="1:39" ht="14.25">
      <c r="A119" s="31"/>
      <c r="B119" s="31"/>
      <c r="C119" s="31"/>
      <c r="D119" s="31"/>
      <c r="E119" s="31"/>
      <c r="F119" s="35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5"/>
      <c r="AL119" s="35"/>
      <c r="AM119" s="35"/>
    </row>
    <row r="120" spans="1:39" ht="14.25">
      <c r="A120" s="31"/>
      <c r="B120" s="31"/>
      <c r="C120" s="31"/>
      <c r="D120" s="31"/>
      <c r="E120" s="31"/>
      <c r="F120" s="35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5"/>
      <c r="AL120" s="35"/>
      <c r="AM120" s="35"/>
    </row>
    <row r="121" spans="1:39" ht="14.25">
      <c r="A121" s="31"/>
      <c r="B121" s="31"/>
      <c r="C121" s="31"/>
      <c r="D121" s="31"/>
      <c r="E121" s="31"/>
      <c r="F121" s="35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5"/>
      <c r="AL121" s="35"/>
      <c r="AM121" s="35"/>
    </row>
    <row r="122" spans="1:39" ht="14.25">
      <c r="A122" s="31"/>
      <c r="B122" s="31"/>
      <c r="C122" s="31"/>
      <c r="D122" s="31"/>
      <c r="E122" s="31"/>
      <c r="F122" s="35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5"/>
      <c r="AL122" s="35"/>
      <c r="AM122" s="35"/>
    </row>
    <row r="123" spans="1:39" ht="14.25">
      <c r="A123" s="31"/>
      <c r="B123" s="31"/>
      <c r="C123" s="31"/>
      <c r="D123" s="31"/>
      <c r="E123" s="31"/>
      <c r="F123" s="35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5"/>
      <c r="AL123" s="35"/>
      <c r="AM123" s="35"/>
    </row>
    <row r="124" spans="1:39" ht="14.25">
      <c r="A124" s="31"/>
      <c r="B124" s="31"/>
      <c r="C124" s="31"/>
      <c r="D124" s="31"/>
      <c r="E124" s="31"/>
      <c r="F124" s="35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5"/>
      <c r="AL124" s="35"/>
      <c r="AM124" s="35"/>
    </row>
    <row r="125" spans="1:39" ht="14.25">
      <c r="A125" s="31"/>
      <c r="B125" s="31"/>
      <c r="C125" s="31"/>
      <c r="D125" s="31"/>
      <c r="E125" s="31"/>
      <c r="F125" s="35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5"/>
      <c r="AL125" s="35"/>
      <c r="AM125" s="35"/>
    </row>
    <row r="126" spans="1:39" ht="14.25">
      <c r="A126" s="31"/>
      <c r="B126" s="31"/>
      <c r="C126" s="31"/>
      <c r="D126" s="31"/>
      <c r="E126" s="31"/>
      <c r="F126" s="35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5"/>
      <c r="AL126" s="35"/>
      <c r="AM126" s="35"/>
    </row>
    <row r="127" spans="1:39" ht="14.25">
      <c r="A127" s="31"/>
      <c r="B127" s="31"/>
      <c r="C127" s="31"/>
      <c r="D127" s="31"/>
      <c r="E127" s="31"/>
      <c r="F127" s="35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5"/>
      <c r="AL127" s="35"/>
      <c r="AM127" s="35"/>
    </row>
    <row r="128" spans="1:39" ht="14.25">
      <c r="A128" s="31"/>
      <c r="B128" s="31"/>
      <c r="C128" s="31"/>
      <c r="D128" s="31"/>
      <c r="E128" s="31"/>
      <c r="F128" s="35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5"/>
      <c r="AL128" s="35"/>
      <c r="AM128" s="35"/>
    </row>
    <row r="129" spans="1:39" ht="14.25">
      <c r="A129" s="31"/>
      <c r="B129" s="31"/>
      <c r="C129" s="31"/>
      <c r="D129" s="31"/>
      <c r="E129" s="31"/>
      <c r="F129" s="35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5"/>
      <c r="AL129" s="35"/>
      <c r="AM129" s="35"/>
    </row>
    <row r="130" spans="1:39" ht="14.25">
      <c r="A130" s="31"/>
      <c r="B130" s="31"/>
      <c r="C130" s="31"/>
      <c r="D130" s="31"/>
      <c r="E130" s="31"/>
      <c r="F130" s="35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5"/>
      <c r="AL130" s="35"/>
      <c r="AM130" s="35"/>
    </row>
    <row r="131" spans="1:39" ht="14.25">
      <c r="A131" s="31"/>
      <c r="B131" s="31"/>
      <c r="C131" s="31"/>
      <c r="D131" s="31"/>
      <c r="E131" s="31"/>
      <c r="F131" s="35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5"/>
      <c r="AL131" s="35"/>
      <c r="AM131" s="35"/>
    </row>
    <row r="132" spans="1:39" ht="14.25">
      <c r="A132" s="31"/>
      <c r="B132" s="31"/>
      <c r="C132" s="31"/>
      <c r="D132" s="31"/>
      <c r="E132" s="31"/>
      <c r="F132" s="35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5"/>
      <c r="AL132" s="35"/>
      <c r="AM132" s="35"/>
    </row>
    <row r="133" spans="1:39" ht="14.25">
      <c r="A133" s="31"/>
      <c r="B133" s="31"/>
      <c r="C133" s="31"/>
      <c r="D133" s="31"/>
      <c r="E133" s="31"/>
      <c r="F133" s="35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5"/>
      <c r="AL133" s="35"/>
      <c r="AM133" s="35"/>
    </row>
    <row r="134" spans="1:39" ht="14.25">
      <c r="A134" s="31"/>
      <c r="B134" s="31"/>
      <c r="C134" s="31"/>
      <c r="D134" s="31"/>
      <c r="E134" s="31"/>
      <c r="F134" s="35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5"/>
      <c r="AL134" s="35"/>
      <c r="AM134" s="35"/>
    </row>
    <row r="135" spans="1:39" ht="14.25">
      <c r="A135" s="31"/>
      <c r="B135" s="31"/>
      <c r="C135" s="31"/>
      <c r="D135" s="31"/>
      <c r="E135" s="31"/>
      <c r="F135" s="35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5"/>
      <c r="AL135" s="35"/>
      <c r="AM135" s="35"/>
    </row>
    <row r="136" spans="1:39" ht="14.25">
      <c r="A136" s="31"/>
      <c r="B136" s="31"/>
      <c r="C136" s="31"/>
      <c r="D136" s="31"/>
      <c r="E136" s="31"/>
      <c r="F136" s="35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5"/>
      <c r="AL136" s="35"/>
      <c r="AM136" s="35"/>
    </row>
    <row r="137" spans="1:39" ht="14.25">
      <c r="A137" s="31"/>
      <c r="B137" s="31"/>
      <c r="C137" s="31"/>
      <c r="D137" s="31"/>
      <c r="E137" s="31"/>
      <c r="F137" s="35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5"/>
      <c r="AL137" s="35"/>
      <c r="AM137" s="35"/>
    </row>
    <row r="138" spans="1:39" ht="14.25">
      <c r="A138" s="31"/>
      <c r="B138" s="31"/>
      <c r="C138" s="31"/>
      <c r="D138" s="31"/>
      <c r="E138" s="31"/>
      <c r="F138" s="35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5"/>
      <c r="AL138" s="35"/>
      <c r="AM138" s="35"/>
    </row>
    <row r="139" spans="1:39" ht="14.25">
      <c r="A139" s="31"/>
      <c r="B139" s="31"/>
      <c r="C139" s="31"/>
      <c r="D139" s="31"/>
      <c r="E139" s="31"/>
      <c r="F139" s="35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5"/>
      <c r="AL139" s="35"/>
      <c r="AM139" s="35"/>
    </row>
    <row r="140" spans="1:39" ht="14.25">
      <c r="A140" s="31"/>
      <c r="B140" s="31"/>
      <c r="C140" s="31"/>
      <c r="D140" s="31"/>
      <c r="E140" s="31"/>
      <c r="F140" s="35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5"/>
      <c r="AL140" s="35"/>
      <c r="AM140" s="35"/>
    </row>
    <row r="141" spans="1:39" ht="14.25">
      <c r="A141" s="31"/>
      <c r="B141" s="31"/>
      <c r="C141" s="31"/>
      <c r="D141" s="31"/>
      <c r="E141" s="31"/>
      <c r="F141" s="35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5"/>
      <c r="AL141" s="35"/>
      <c r="AM141" s="35"/>
    </row>
    <row r="142" spans="1:39" ht="14.25">
      <c r="A142" s="31"/>
      <c r="B142" s="31"/>
      <c r="C142" s="31"/>
      <c r="D142" s="31"/>
      <c r="E142" s="31"/>
      <c r="F142" s="35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5"/>
      <c r="AL142" s="35"/>
      <c r="AM142" s="35"/>
    </row>
    <row r="143" spans="1:39" ht="14.25">
      <c r="A143" s="31"/>
      <c r="B143" s="31"/>
      <c r="C143" s="31"/>
      <c r="D143" s="31"/>
      <c r="E143" s="31"/>
      <c r="F143" s="35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5"/>
      <c r="AL143" s="35"/>
      <c r="AM143" s="35"/>
    </row>
    <row r="144" spans="1:39" ht="14.25">
      <c r="A144" s="31"/>
      <c r="B144" s="31"/>
      <c r="C144" s="31"/>
      <c r="D144" s="31"/>
      <c r="E144" s="31"/>
      <c r="F144" s="35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5"/>
      <c r="AL144" s="35"/>
      <c r="AM144" s="35"/>
    </row>
    <row r="145" spans="1:39" ht="14.25">
      <c r="A145" s="31"/>
      <c r="B145" s="31"/>
      <c r="C145" s="31"/>
      <c r="D145" s="31"/>
      <c r="E145" s="31"/>
      <c r="F145" s="35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5"/>
      <c r="AL145" s="35"/>
      <c r="AM145" s="35"/>
    </row>
    <row r="146" spans="1:39" ht="14.25">
      <c r="A146" s="31"/>
      <c r="B146" s="31"/>
      <c r="C146" s="31"/>
      <c r="D146" s="31"/>
      <c r="E146" s="31"/>
      <c r="F146" s="35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5"/>
      <c r="AL146" s="35"/>
      <c r="AM146" s="35"/>
    </row>
    <row r="147" spans="1:39" ht="14.25">
      <c r="A147" s="31"/>
      <c r="B147" s="31"/>
      <c r="C147" s="31"/>
      <c r="D147" s="31"/>
      <c r="E147" s="31"/>
      <c r="F147" s="35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5"/>
      <c r="AL147" s="35"/>
      <c r="AM147" s="35"/>
    </row>
    <row r="148" spans="1:39" ht="14.25">
      <c r="A148" s="31"/>
      <c r="B148" s="31"/>
      <c r="C148" s="31"/>
      <c r="D148" s="31"/>
      <c r="E148" s="31"/>
      <c r="F148" s="35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5"/>
      <c r="AL148" s="35"/>
      <c r="AM148" s="35"/>
    </row>
    <row r="149" spans="1:39" ht="14.25">
      <c r="A149" s="31"/>
      <c r="B149" s="31"/>
      <c r="C149" s="31"/>
      <c r="D149" s="31"/>
      <c r="E149" s="31"/>
      <c r="F149" s="35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5"/>
      <c r="AL149" s="35"/>
      <c r="AM149" s="35"/>
    </row>
    <row r="150" spans="1:39" ht="14.25">
      <c r="A150" s="31"/>
      <c r="B150" s="31"/>
      <c r="C150" s="31"/>
      <c r="D150" s="31"/>
      <c r="E150" s="31"/>
      <c r="F150" s="35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5"/>
      <c r="AL150" s="35"/>
      <c r="AM150" s="35"/>
    </row>
    <row r="151" spans="1:39" ht="14.25">
      <c r="A151" s="31"/>
      <c r="B151" s="31"/>
      <c r="C151" s="31"/>
      <c r="D151" s="31"/>
      <c r="E151" s="31"/>
      <c r="F151" s="35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5"/>
      <c r="AL151" s="35"/>
      <c r="AM151" s="35"/>
    </row>
    <row r="152" spans="1:39" ht="14.25">
      <c r="A152" s="31"/>
      <c r="B152" s="31"/>
      <c r="C152" s="31"/>
      <c r="D152" s="31"/>
      <c r="E152" s="31"/>
      <c r="F152" s="35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5"/>
      <c r="AL152" s="35"/>
      <c r="AM152" s="35"/>
    </row>
    <row r="153" spans="1:39" ht="14.25">
      <c r="A153" s="31"/>
      <c r="B153" s="31"/>
      <c r="C153" s="31"/>
      <c r="D153" s="31"/>
      <c r="E153" s="31"/>
      <c r="F153" s="35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5"/>
      <c r="AL153" s="35"/>
      <c r="AM153" s="35"/>
    </row>
    <row r="154" spans="1:39" ht="14.25">
      <c r="A154" s="31"/>
      <c r="B154" s="31"/>
      <c r="C154" s="31"/>
      <c r="D154" s="31"/>
      <c r="E154" s="31"/>
      <c r="F154" s="35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5"/>
      <c r="AL154" s="35"/>
      <c r="AM154" s="35"/>
    </row>
    <row r="155" spans="1:39" ht="14.25">
      <c r="A155" s="31"/>
      <c r="B155" s="31"/>
      <c r="C155" s="31"/>
      <c r="D155" s="31"/>
      <c r="E155" s="31"/>
      <c r="F155" s="35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5"/>
      <c r="AL155" s="35"/>
      <c r="AM155" s="35"/>
    </row>
    <row r="156" spans="1:39" ht="14.25">
      <c r="A156" s="31"/>
      <c r="B156" s="31"/>
      <c r="C156" s="31"/>
      <c r="D156" s="31"/>
      <c r="E156" s="31"/>
      <c r="F156" s="35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5"/>
      <c r="AL156" s="35"/>
      <c r="AM156" s="35"/>
    </row>
    <row r="157" spans="1:39" ht="14.25">
      <c r="A157" s="31"/>
      <c r="B157" s="31"/>
      <c r="C157" s="31"/>
      <c r="D157" s="31"/>
      <c r="E157" s="31"/>
      <c r="F157" s="35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5"/>
      <c r="AL157" s="35"/>
      <c r="AM157" s="35"/>
    </row>
    <row r="158" spans="1:39" ht="14.25">
      <c r="A158" s="31"/>
      <c r="B158" s="31"/>
      <c r="C158" s="31"/>
      <c r="D158" s="31"/>
      <c r="E158" s="31"/>
      <c r="F158" s="35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5"/>
      <c r="AL158" s="35"/>
      <c r="AM158" s="35"/>
    </row>
    <row r="159" spans="1:39" ht="14.25">
      <c r="A159" s="31"/>
      <c r="B159" s="31"/>
      <c r="C159" s="31"/>
      <c r="D159" s="31"/>
      <c r="E159" s="31"/>
      <c r="F159" s="35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5"/>
      <c r="AL159" s="35"/>
      <c r="AM159" s="35"/>
    </row>
    <row r="160" spans="1:39" ht="14.25">
      <c r="A160" s="31"/>
      <c r="B160" s="31"/>
      <c r="C160" s="31"/>
      <c r="D160" s="31"/>
      <c r="E160" s="31"/>
      <c r="F160" s="35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5"/>
      <c r="AL160" s="35"/>
      <c r="AM160" s="35"/>
    </row>
    <row r="161" spans="1:39" ht="14.25">
      <c r="A161" s="31"/>
      <c r="B161" s="31"/>
      <c r="C161" s="31"/>
      <c r="D161" s="31"/>
      <c r="E161" s="31"/>
      <c r="F161" s="35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5"/>
      <c r="AL161" s="35"/>
      <c r="AM161" s="35"/>
    </row>
    <row r="162" spans="1:39" ht="14.25">
      <c r="A162" s="31"/>
      <c r="B162" s="31"/>
      <c r="C162" s="31"/>
      <c r="D162" s="31"/>
      <c r="E162" s="31"/>
      <c r="F162" s="35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5"/>
      <c r="AL162" s="35"/>
      <c r="AM162" s="35"/>
    </row>
    <row r="163" spans="1:39" ht="14.25">
      <c r="A163" s="31"/>
      <c r="B163" s="31"/>
      <c r="C163" s="31"/>
      <c r="D163" s="31"/>
      <c r="E163" s="31"/>
      <c r="F163" s="35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5"/>
      <c r="AL163" s="35"/>
      <c r="AM163" s="35"/>
    </row>
    <row r="164" spans="1:39" ht="14.25">
      <c r="A164" s="31"/>
      <c r="B164" s="31"/>
      <c r="C164" s="31"/>
      <c r="D164" s="31"/>
      <c r="E164" s="31"/>
      <c r="F164" s="35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5"/>
      <c r="AL164" s="35"/>
      <c r="AM164" s="35"/>
    </row>
    <row r="165" spans="1:39" ht="14.25">
      <c r="A165" s="31"/>
      <c r="B165" s="31"/>
      <c r="C165" s="31"/>
      <c r="D165" s="31"/>
      <c r="E165" s="31"/>
      <c r="F165" s="35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5"/>
      <c r="AL165" s="35"/>
      <c r="AM165" s="35"/>
    </row>
    <row r="166" spans="1:39" ht="14.25">
      <c r="A166" s="31"/>
      <c r="B166" s="31"/>
      <c r="C166" s="31"/>
      <c r="D166" s="31"/>
      <c r="E166" s="31"/>
      <c r="F166" s="35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5"/>
      <c r="AL166" s="35"/>
      <c r="AM166" s="35"/>
    </row>
  </sheetData>
  <sheetProtection selectLockedCells="1" selectUnlockedCells="1"/>
  <mergeCells count="55">
    <mergeCell ref="U40:V40"/>
    <mergeCell ref="B45:D45"/>
    <mergeCell ref="B41:D41"/>
    <mergeCell ref="G41:H41"/>
    <mergeCell ref="I41:S41"/>
    <mergeCell ref="U41:V41"/>
    <mergeCell ref="B42:D42"/>
    <mergeCell ref="B43:D43"/>
    <mergeCell ref="W40:AJ40"/>
    <mergeCell ref="B44:D44"/>
    <mergeCell ref="B39:D39"/>
    <mergeCell ref="G39:H39"/>
    <mergeCell ref="I39:S39"/>
    <mergeCell ref="U39:V39"/>
    <mergeCell ref="W39:AJ39"/>
    <mergeCell ref="B40:D40"/>
    <mergeCell ref="G40:H40"/>
    <mergeCell ref="I40:S40"/>
    <mergeCell ref="E28:E29"/>
    <mergeCell ref="AK28:AK29"/>
    <mergeCell ref="AL28:AL29"/>
    <mergeCell ref="AM28:AM29"/>
    <mergeCell ref="B38:E38"/>
    <mergeCell ref="E33:E34"/>
    <mergeCell ref="AK33:AK34"/>
    <mergeCell ref="AL33:AL34"/>
    <mergeCell ref="AM33:AM34"/>
    <mergeCell ref="H32:AJ32"/>
    <mergeCell ref="E20:E21"/>
    <mergeCell ref="AK20:AK21"/>
    <mergeCell ref="AL20:AL21"/>
    <mergeCell ref="AM20:AM21"/>
    <mergeCell ref="E24:E25"/>
    <mergeCell ref="AK24:AK25"/>
    <mergeCell ref="AL24:AL25"/>
    <mergeCell ref="AM24:AM25"/>
    <mergeCell ref="F22:Y22"/>
    <mergeCell ref="E11:E12"/>
    <mergeCell ref="AK11:AK12"/>
    <mergeCell ref="AL11:AL12"/>
    <mergeCell ref="AM11:AM12"/>
    <mergeCell ref="E16:E17"/>
    <mergeCell ref="AK16:AK17"/>
    <mergeCell ref="AL16:AL17"/>
    <mergeCell ref="AM16:AM17"/>
    <mergeCell ref="H15:AJ15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6"/>
  <sheetViews>
    <sheetView zoomScalePageLayoutView="0" workbookViewId="0" topLeftCell="A1">
      <selection activeCell="AM15" sqref="AM15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456" customWidth="1"/>
    <col min="4" max="4" width="6.140625" style="0" customWidth="1"/>
    <col min="5" max="5" width="3.28125" style="1" customWidth="1"/>
    <col min="6" max="31" width="3.28125" style="0" customWidth="1"/>
    <col min="32" max="35" width="3.28125" style="457" customWidth="1"/>
    <col min="36" max="37" width="3.28125" style="2" customWidth="1"/>
    <col min="38" max="38" width="4.140625" style="2" customWidth="1"/>
    <col min="39" max="237" width="9.140625" style="0" customWidth="1"/>
  </cols>
  <sheetData>
    <row r="1" spans="1:38" ht="5.25" customHeight="1">
      <c r="A1" s="681" t="s">
        <v>276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3"/>
    </row>
    <row r="2" spans="1:38" ht="15" customHeight="1">
      <c r="A2" s="684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6"/>
    </row>
    <row r="3" spans="1:38" ht="26.25" customHeight="1">
      <c r="A3" s="687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9"/>
    </row>
    <row r="4" spans="1:38" ht="15" customHeight="1">
      <c r="A4" s="373" t="s">
        <v>16</v>
      </c>
      <c r="B4" s="374" t="s">
        <v>0</v>
      </c>
      <c r="C4" s="375" t="s">
        <v>1</v>
      </c>
      <c r="D4" s="674" t="s">
        <v>2</v>
      </c>
      <c r="E4" s="376">
        <v>1</v>
      </c>
      <c r="F4" s="376">
        <v>2</v>
      </c>
      <c r="G4" s="376">
        <v>3</v>
      </c>
      <c r="H4" s="376">
        <v>4</v>
      </c>
      <c r="I4" s="376">
        <v>5</v>
      </c>
      <c r="J4" s="376">
        <v>6</v>
      </c>
      <c r="K4" s="376">
        <v>7</v>
      </c>
      <c r="L4" s="376">
        <v>8</v>
      </c>
      <c r="M4" s="376">
        <v>9</v>
      </c>
      <c r="N4" s="376">
        <v>10</v>
      </c>
      <c r="O4" s="376">
        <v>11</v>
      </c>
      <c r="P4" s="376">
        <v>12</v>
      </c>
      <c r="Q4" s="376">
        <v>13</v>
      </c>
      <c r="R4" s="376">
        <v>14</v>
      </c>
      <c r="S4" s="376">
        <v>15</v>
      </c>
      <c r="T4" s="376">
        <v>16</v>
      </c>
      <c r="U4" s="376">
        <v>17</v>
      </c>
      <c r="V4" s="376">
        <v>18</v>
      </c>
      <c r="W4" s="376">
        <v>19</v>
      </c>
      <c r="X4" s="376">
        <v>20</v>
      </c>
      <c r="Y4" s="376">
        <v>21</v>
      </c>
      <c r="Z4" s="376">
        <v>22</v>
      </c>
      <c r="AA4" s="376">
        <v>23</v>
      </c>
      <c r="AB4" s="376">
        <v>24</v>
      </c>
      <c r="AC4" s="376">
        <v>25</v>
      </c>
      <c r="AD4" s="376">
        <v>26</v>
      </c>
      <c r="AE4" s="376">
        <v>27</v>
      </c>
      <c r="AF4" s="376">
        <v>28</v>
      </c>
      <c r="AG4" s="376">
        <v>29</v>
      </c>
      <c r="AH4" s="376">
        <v>30</v>
      </c>
      <c r="AI4" s="376">
        <v>31</v>
      </c>
      <c r="AJ4" s="690" t="s">
        <v>3</v>
      </c>
      <c r="AK4" s="691" t="s">
        <v>4</v>
      </c>
      <c r="AL4" s="692" t="s">
        <v>5</v>
      </c>
    </row>
    <row r="5" spans="1:38" ht="15" customHeight="1">
      <c r="A5" s="373"/>
      <c r="B5" s="374"/>
      <c r="C5" s="375" t="s">
        <v>277</v>
      </c>
      <c r="D5" s="674"/>
      <c r="E5" s="377" t="s">
        <v>9</v>
      </c>
      <c r="F5" s="377" t="s">
        <v>8</v>
      </c>
      <c r="G5" s="377" t="s">
        <v>10</v>
      </c>
      <c r="H5" s="377" t="s">
        <v>11</v>
      </c>
      <c r="I5" s="377" t="s">
        <v>11</v>
      </c>
      <c r="J5" s="377" t="s">
        <v>8</v>
      </c>
      <c r="K5" s="377" t="s">
        <v>8</v>
      </c>
      <c r="L5" s="377" t="s">
        <v>9</v>
      </c>
      <c r="M5" s="377" t="s">
        <v>8</v>
      </c>
      <c r="N5" s="377" t="s">
        <v>10</v>
      </c>
      <c r="O5" s="377" t="s">
        <v>11</v>
      </c>
      <c r="P5" s="377" t="s">
        <v>11</v>
      </c>
      <c r="Q5" s="377" t="s">
        <v>8</v>
      </c>
      <c r="R5" s="377" t="s">
        <v>8</v>
      </c>
      <c r="S5" s="377" t="s">
        <v>9</v>
      </c>
      <c r="T5" s="377" t="s">
        <v>8</v>
      </c>
      <c r="U5" s="377" t="s">
        <v>10</v>
      </c>
      <c r="V5" s="377" t="s">
        <v>11</v>
      </c>
      <c r="W5" s="377" t="s">
        <v>11</v>
      </c>
      <c r="X5" s="377" t="s">
        <v>8</v>
      </c>
      <c r="Y5" s="377" t="s">
        <v>8</v>
      </c>
      <c r="Z5" s="377" t="s">
        <v>9</v>
      </c>
      <c r="AA5" s="377" t="s">
        <v>8</v>
      </c>
      <c r="AB5" s="377" t="s">
        <v>10</v>
      </c>
      <c r="AC5" s="377" t="s">
        <v>11</v>
      </c>
      <c r="AD5" s="377" t="s">
        <v>11</v>
      </c>
      <c r="AE5" s="377" t="s">
        <v>8</v>
      </c>
      <c r="AF5" s="377" t="s">
        <v>8</v>
      </c>
      <c r="AG5" s="377" t="s">
        <v>9</v>
      </c>
      <c r="AH5" s="377" t="s">
        <v>8</v>
      </c>
      <c r="AI5" s="377" t="s">
        <v>10</v>
      </c>
      <c r="AJ5" s="690"/>
      <c r="AK5" s="691"/>
      <c r="AL5" s="692"/>
    </row>
    <row r="6" spans="1:38" ht="16.5" customHeight="1">
      <c r="A6" s="378" t="s">
        <v>278</v>
      </c>
      <c r="B6" s="379" t="s">
        <v>279</v>
      </c>
      <c r="C6" s="380" t="s">
        <v>280</v>
      </c>
      <c r="D6" s="381" t="s">
        <v>24</v>
      </c>
      <c r="E6" s="382"/>
      <c r="F6" s="383" t="s">
        <v>15</v>
      </c>
      <c r="G6" s="383" t="s">
        <v>15</v>
      </c>
      <c r="H6" s="383" t="s">
        <v>15</v>
      </c>
      <c r="I6" s="383" t="s">
        <v>20</v>
      </c>
      <c r="J6" s="383" t="s">
        <v>15</v>
      </c>
      <c r="K6" s="384" t="s">
        <v>281</v>
      </c>
      <c r="L6" s="384" t="s">
        <v>281</v>
      </c>
      <c r="M6" s="383" t="s">
        <v>15</v>
      </c>
      <c r="N6" s="383" t="s">
        <v>15</v>
      </c>
      <c r="O6" s="385" t="s">
        <v>10</v>
      </c>
      <c r="P6" s="383" t="s">
        <v>15</v>
      </c>
      <c r="Q6" s="383" t="s">
        <v>15</v>
      </c>
      <c r="R6" s="382" t="s">
        <v>20</v>
      </c>
      <c r="S6" s="382"/>
      <c r="T6" s="383" t="s">
        <v>15</v>
      </c>
      <c r="U6" s="383" t="s">
        <v>10</v>
      </c>
      <c r="V6" s="383" t="s">
        <v>15</v>
      </c>
      <c r="W6" s="383" t="s">
        <v>15</v>
      </c>
      <c r="X6" s="383" t="s">
        <v>15</v>
      </c>
      <c r="Y6" s="382" t="s">
        <v>20</v>
      </c>
      <c r="Z6" s="382"/>
      <c r="AA6" s="383" t="s">
        <v>15</v>
      </c>
      <c r="AB6" s="383" t="s">
        <v>15</v>
      </c>
      <c r="AC6" s="383" t="s">
        <v>15</v>
      </c>
      <c r="AD6" s="383" t="s">
        <v>15</v>
      </c>
      <c r="AE6" s="383" t="s">
        <v>15</v>
      </c>
      <c r="AF6" s="382"/>
      <c r="AG6" s="382" t="s">
        <v>20</v>
      </c>
      <c r="AH6" s="383" t="s">
        <v>15</v>
      </c>
      <c r="AI6" s="383" t="s">
        <v>15</v>
      </c>
      <c r="AJ6" s="386">
        <v>132</v>
      </c>
      <c r="AK6" s="387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174</v>
      </c>
      <c r="AL6" s="388">
        <f>SUM(AK6-132)</f>
        <v>42</v>
      </c>
    </row>
    <row r="7" spans="1:38" ht="16.5" customHeight="1" thickBot="1">
      <c r="A7" s="389" t="s">
        <v>282</v>
      </c>
      <c r="B7" s="379" t="s">
        <v>283</v>
      </c>
      <c r="C7" s="380" t="s">
        <v>280</v>
      </c>
      <c r="D7" s="381" t="s">
        <v>24</v>
      </c>
      <c r="E7" s="390"/>
      <c r="F7" s="391" t="s">
        <v>15</v>
      </c>
      <c r="G7" s="391" t="s">
        <v>15</v>
      </c>
      <c r="H7" s="391" t="s">
        <v>15</v>
      </c>
      <c r="I7" s="391" t="s">
        <v>15</v>
      </c>
      <c r="J7" s="391" t="s">
        <v>15</v>
      </c>
      <c r="K7" s="392" t="s">
        <v>281</v>
      </c>
      <c r="L7" s="392" t="s">
        <v>281</v>
      </c>
      <c r="M7" s="391" t="s">
        <v>15</v>
      </c>
      <c r="N7" s="391" t="s">
        <v>15</v>
      </c>
      <c r="O7" s="391" t="s">
        <v>15</v>
      </c>
      <c r="P7" s="391" t="s">
        <v>15</v>
      </c>
      <c r="Q7" s="391" t="s">
        <v>15</v>
      </c>
      <c r="R7" s="392" t="s">
        <v>281</v>
      </c>
      <c r="S7" s="390"/>
      <c r="T7" s="391" t="s">
        <v>15</v>
      </c>
      <c r="U7" s="391" t="s">
        <v>15</v>
      </c>
      <c r="V7" s="391" t="s">
        <v>15</v>
      </c>
      <c r="W7" s="391" t="s">
        <v>15</v>
      </c>
      <c r="X7" s="391" t="s">
        <v>15</v>
      </c>
      <c r="Y7" s="392" t="s">
        <v>281</v>
      </c>
      <c r="Z7" s="390"/>
      <c r="AA7" s="391" t="s">
        <v>15</v>
      </c>
      <c r="AB7" s="391" t="s">
        <v>15</v>
      </c>
      <c r="AC7" s="391" t="s">
        <v>15</v>
      </c>
      <c r="AD7" s="391" t="s">
        <v>15</v>
      </c>
      <c r="AE7" s="391" t="s">
        <v>15</v>
      </c>
      <c r="AF7" s="390" t="s">
        <v>20</v>
      </c>
      <c r="AG7" s="390" t="s">
        <v>20</v>
      </c>
      <c r="AH7" s="391" t="s">
        <v>15</v>
      </c>
      <c r="AI7" s="391" t="s">
        <v>15</v>
      </c>
      <c r="AJ7" s="386">
        <v>132</v>
      </c>
      <c r="AK7" s="387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156</v>
      </c>
      <c r="AL7" s="388">
        <f>SUM(AK7-132)</f>
        <v>24</v>
      </c>
    </row>
    <row r="8" spans="1:38" ht="16.5" customHeight="1">
      <c r="A8" s="373" t="s">
        <v>16</v>
      </c>
      <c r="B8" s="393" t="s">
        <v>0</v>
      </c>
      <c r="C8" s="375" t="s">
        <v>1</v>
      </c>
      <c r="D8" s="674" t="s">
        <v>2</v>
      </c>
      <c r="E8" s="394">
        <v>1</v>
      </c>
      <c r="F8" s="394">
        <v>2</v>
      </c>
      <c r="G8" s="394">
        <v>3</v>
      </c>
      <c r="H8" s="394">
        <v>4</v>
      </c>
      <c r="I8" s="394">
        <v>5</v>
      </c>
      <c r="J8" s="394">
        <v>6</v>
      </c>
      <c r="K8" s="394">
        <v>7</v>
      </c>
      <c r="L8" s="394">
        <v>8</v>
      </c>
      <c r="M8" s="394">
        <v>9</v>
      </c>
      <c r="N8" s="394">
        <v>10</v>
      </c>
      <c r="O8" s="394">
        <v>11</v>
      </c>
      <c r="P8" s="394">
        <v>12</v>
      </c>
      <c r="Q8" s="394">
        <v>13</v>
      </c>
      <c r="R8" s="394">
        <v>14</v>
      </c>
      <c r="S8" s="394">
        <v>15</v>
      </c>
      <c r="T8" s="394">
        <v>16</v>
      </c>
      <c r="U8" s="394">
        <v>17</v>
      </c>
      <c r="V8" s="394">
        <v>18</v>
      </c>
      <c r="W8" s="394">
        <v>19</v>
      </c>
      <c r="X8" s="394">
        <v>20</v>
      </c>
      <c r="Y8" s="394">
        <v>21</v>
      </c>
      <c r="Z8" s="394">
        <v>22</v>
      </c>
      <c r="AA8" s="394">
        <v>23</v>
      </c>
      <c r="AB8" s="394">
        <v>24</v>
      </c>
      <c r="AC8" s="394">
        <v>25</v>
      </c>
      <c r="AD8" s="394">
        <v>26</v>
      </c>
      <c r="AE8" s="394">
        <v>27</v>
      </c>
      <c r="AF8" s="394">
        <v>28</v>
      </c>
      <c r="AG8" s="394">
        <v>29</v>
      </c>
      <c r="AH8" s="394">
        <v>30</v>
      </c>
      <c r="AI8" s="394">
        <v>31</v>
      </c>
      <c r="AJ8" s="394"/>
      <c r="AK8" s="395"/>
      <c r="AL8" s="388"/>
    </row>
    <row r="9" spans="1:38" ht="16.5" customHeight="1">
      <c r="A9" s="373"/>
      <c r="B9" s="393"/>
      <c r="C9" s="375"/>
      <c r="D9" s="674"/>
      <c r="E9" s="377" t="s">
        <v>9</v>
      </c>
      <c r="F9" s="377" t="s">
        <v>8</v>
      </c>
      <c r="G9" s="377" t="s">
        <v>10</v>
      </c>
      <c r="H9" s="377" t="s">
        <v>11</v>
      </c>
      <c r="I9" s="377" t="s">
        <v>11</v>
      </c>
      <c r="J9" s="377" t="s">
        <v>8</v>
      </c>
      <c r="K9" s="377" t="s">
        <v>8</v>
      </c>
      <c r="L9" s="377" t="s">
        <v>9</v>
      </c>
      <c r="M9" s="377" t="s">
        <v>8</v>
      </c>
      <c r="N9" s="377" t="s">
        <v>10</v>
      </c>
      <c r="O9" s="377" t="s">
        <v>11</v>
      </c>
      <c r="P9" s="377" t="s">
        <v>11</v>
      </c>
      <c r="Q9" s="377" t="s">
        <v>8</v>
      </c>
      <c r="R9" s="377" t="s">
        <v>8</v>
      </c>
      <c r="S9" s="377" t="s">
        <v>9</v>
      </c>
      <c r="T9" s="377" t="s">
        <v>8</v>
      </c>
      <c r="U9" s="377" t="s">
        <v>10</v>
      </c>
      <c r="V9" s="377" t="s">
        <v>11</v>
      </c>
      <c r="W9" s="377" t="s">
        <v>11</v>
      </c>
      <c r="X9" s="377" t="s">
        <v>8</v>
      </c>
      <c r="Y9" s="377" t="s">
        <v>8</v>
      </c>
      <c r="Z9" s="377" t="s">
        <v>9</v>
      </c>
      <c r="AA9" s="377" t="s">
        <v>8</v>
      </c>
      <c r="AB9" s="377" t="s">
        <v>10</v>
      </c>
      <c r="AC9" s="377" t="s">
        <v>11</v>
      </c>
      <c r="AD9" s="377" t="s">
        <v>11</v>
      </c>
      <c r="AE9" s="377" t="s">
        <v>8</v>
      </c>
      <c r="AF9" s="377" t="s">
        <v>8</v>
      </c>
      <c r="AG9" s="377" t="s">
        <v>9</v>
      </c>
      <c r="AH9" s="377" t="s">
        <v>8</v>
      </c>
      <c r="AI9" s="377" t="s">
        <v>10</v>
      </c>
      <c r="AJ9" s="386"/>
      <c r="AK9" s="396"/>
      <c r="AL9" s="388"/>
    </row>
    <row r="10" spans="1:38" ht="16.5" customHeight="1">
      <c r="A10" s="397" t="s">
        <v>284</v>
      </c>
      <c r="B10" s="379" t="s">
        <v>285</v>
      </c>
      <c r="C10" s="380" t="s">
        <v>280</v>
      </c>
      <c r="D10" s="398" t="s">
        <v>286</v>
      </c>
      <c r="E10" s="382" t="s">
        <v>20</v>
      </c>
      <c r="F10" s="383" t="s">
        <v>10</v>
      </c>
      <c r="G10" s="383" t="s">
        <v>10</v>
      </c>
      <c r="H10" s="383" t="s">
        <v>10</v>
      </c>
      <c r="I10" s="383" t="s">
        <v>10</v>
      </c>
      <c r="J10" s="383" t="s">
        <v>10</v>
      </c>
      <c r="K10" s="382"/>
      <c r="L10" s="382" t="s">
        <v>20</v>
      </c>
      <c r="M10" s="383" t="s">
        <v>10</v>
      </c>
      <c r="N10" s="383" t="s">
        <v>10</v>
      </c>
      <c r="O10" s="383" t="s">
        <v>20</v>
      </c>
      <c r="P10" s="383" t="s">
        <v>10</v>
      </c>
      <c r="Q10" s="383" t="s">
        <v>10</v>
      </c>
      <c r="R10" s="382" t="s">
        <v>10</v>
      </c>
      <c r="S10" s="382"/>
      <c r="T10" s="383" t="s">
        <v>10</v>
      </c>
      <c r="U10" s="383" t="s">
        <v>20</v>
      </c>
      <c r="V10" s="383" t="s">
        <v>10</v>
      </c>
      <c r="W10" s="383" t="s">
        <v>10</v>
      </c>
      <c r="X10" s="383" t="s">
        <v>10</v>
      </c>
      <c r="Y10" s="382"/>
      <c r="Z10" s="382"/>
      <c r="AA10" s="383" t="s">
        <v>10</v>
      </c>
      <c r="AB10" s="383" t="s">
        <v>10</v>
      </c>
      <c r="AC10" s="383" t="s">
        <v>10</v>
      </c>
      <c r="AD10" s="383" t="s">
        <v>10</v>
      </c>
      <c r="AE10" s="383" t="s">
        <v>10</v>
      </c>
      <c r="AF10" s="382"/>
      <c r="AG10" s="382"/>
      <c r="AH10" s="383" t="s">
        <v>10</v>
      </c>
      <c r="AI10" s="383" t="s">
        <v>10</v>
      </c>
      <c r="AJ10" s="399">
        <v>132</v>
      </c>
      <c r="AK10" s="387">
        <f>COUNTIF(C10:AJ10,"T")*6+COUNTIF(C10:AJ10,"P")*12+COUNTIF(C10:AJ10,"M")*6+COUNTIF(C10:AJ10,"I")*6+COUNTIF(C10:AJ10,"N")*12+COUNTIF(C10:AJ10,"TI")*13+COUNTIF(C10:AJ10,"MT")*12+COUNTIF(C10:AJ10,"MN")*18+COUNTIF(C10:AJ10,"TN")*18+COUNTIF(C10:AJ10,"NA")*6+COUNTIF(C10:AJ10,"NB")*6+COUNTIF(C10:AJ10,"AF")*6</f>
        <v>174</v>
      </c>
      <c r="AL10" s="388">
        <f aca="true" t="shared" si="0" ref="AL10:AL23">SUM(AK10-132)</f>
        <v>42</v>
      </c>
    </row>
    <row r="11" spans="1:38" ht="16.5" customHeight="1">
      <c r="A11" s="373" t="s">
        <v>16</v>
      </c>
      <c r="B11" s="393" t="s">
        <v>0</v>
      </c>
      <c r="C11" s="375" t="s">
        <v>1</v>
      </c>
      <c r="D11" s="674" t="s">
        <v>2</v>
      </c>
      <c r="E11" s="394">
        <v>1</v>
      </c>
      <c r="F11" s="394">
        <v>2</v>
      </c>
      <c r="G11" s="394">
        <v>3</v>
      </c>
      <c r="H11" s="400">
        <v>4</v>
      </c>
      <c r="I11" s="400">
        <v>5</v>
      </c>
      <c r="J11" s="400">
        <v>6</v>
      </c>
      <c r="K11" s="400">
        <v>7</v>
      </c>
      <c r="L11" s="400">
        <v>8</v>
      </c>
      <c r="M11" s="400">
        <v>9</v>
      </c>
      <c r="N11" s="400">
        <v>10</v>
      </c>
      <c r="O11" s="400">
        <v>11</v>
      </c>
      <c r="P11" s="400">
        <v>12</v>
      </c>
      <c r="Q11" s="400">
        <v>13</v>
      </c>
      <c r="R11" s="400">
        <v>14</v>
      </c>
      <c r="S11" s="400">
        <v>15</v>
      </c>
      <c r="T11" s="400">
        <v>16</v>
      </c>
      <c r="U11" s="400">
        <v>17</v>
      </c>
      <c r="V11" s="400">
        <v>18</v>
      </c>
      <c r="W11" s="400">
        <v>19</v>
      </c>
      <c r="X11" s="400">
        <v>20</v>
      </c>
      <c r="Y11" s="400">
        <v>21</v>
      </c>
      <c r="Z11" s="400">
        <v>22</v>
      </c>
      <c r="AA11" s="400">
        <v>23</v>
      </c>
      <c r="AB11" s="394">
        <v>24</v>
      </c>
      <c r="AC11" s="394">
        <v>25</v>
      </c>
      <c r="AD11" s="394">
        <v>26</v>
      </c>
      <c r="AE11" s="394">
        <v>27</v>
      </c>
      <c r="AF11" s="394">
        <v>28</v>
      </c>
      <c r="AG11" s="394">
        <v>29</v>
      </c>
      <c r="AH11" s="394">
        <v>30</v>
      </c>
      <c r="AI11" s="394">
        <v>31</v>
      </c>
      <c r="AJ11" s="394"/>
      <c r="AK11" s="395"/>
      <c r="AL11" s="388"/>
    </row>
    <row r="12" spans="1:38" ht="16.5" customHeight="1">
      <c r="A12" s="373"/>
      <c r="B12" s="393"/>
      <c r="C12" s="375"/>
      <c r="D12" s="674"/>
      <c r="E12" s="377" t="s">
        <v>9</v>
      </c>
      <c r="F12" s="377" t="s">
        <v>8</v>
      </c>
      <c r="G12" s="377" t="s">
        <v>10</v>
      </c>
      <c r="H12" s="377" t="s">
        <v>11</v>
      </c>
      <c r="I12" s="377" t="s">
        <v>11</v>
      </c>
      <c r="J12" s="377" t="s">
        <v>8</v>
      </c>
      <c r="K12" s="377" t="s">
        <v>8</v>
      </c>
      <c r="L12" s="377" t="s">
        <v>9</v>
      </c>
      <c r="M12" s="377" t="s">
        <v>8</v>
      </c>
      <c r="N12" s="377" t="s">
        <v>10</v>
      </c>
      <c r="O12" s="377" t="s">
        <v>11</v>
      </c>
      <c r="P12" s="377" t="s">
        <v>11</v>
      </c>
      <c r="Q12" s="377" t="s">
        <v>8</v>
      </c>
      <c r="R12" s="377" t="s">
        <v>8</v>
      </c>
      <c r="S12" s="377" t="s">
        <v>9</v>
      </c>
      <c r="T12" s="377" t="s">
        <v>8</v>
      </c>
      <c r="U12" s="377" t="s">
        <v>10</v>
      </c>
      <c r="V12" s="377" t="s">
        <v>11</v>
      </c>
      <c r="W12" s="377" t="s">
        <v>11</v>
      </c>
      <c r="X12" s="377" t="s">
        <v>8</v>
      </c>
      <c r="Y12" s="377" t="s">
        <v>8</v>
      </c>
      <c r="Z12" s="377" t="s">
        <v>9</v>
      </c>
      <c r="AA12" s="377" t="s">
        <v>8</v>
      </c>
      <c r="AB12" s="377" t="s">
        <v>10</v>
      </c>
      <c r="AC12" s="377" t="s">
        <v>11</v>
      </c>
      <c r="AD12" s="377" t="s">
        <v>11</v>
      </c>
      <c r="AE12" s="377" t="s">
        <v>8</v>
      </c>
      <c r="AF12" s="377" t="s">
        <v>8</v>
      </c>
      <c r="AG12" s="377" t="s">
        <v>9</v>
      </c>
      <c r="AH12" s="377" t="s">
        <v>8</v>
      </c>
      <c r="AI12" s="377" t="s">
        <v>10</v>
      </c>
      <c r="AJ12" s="386"/>
      <c r="AK12" s="396"/>
      <c r="AL12" s="388"/>
    </row>
    <row r="13" spans="1:38" ht="16.5" customHeight="1">
      <c r="A13" s="378" t="s">
        <v>287</v>
      </c>
      <c r="B13" s="401" t="s">
        <v>288</v>
      </c>
      <c r="C13" s="380" t="s">
        <v>280</v>
      </c>
      <c r="D13" s="135" t="s">
        <v>28</v>
      </c>
      <c r="E13" s="382"/>
      <c r="F13" s="383"/>
      <c r="G13" s="383" t="s">
        <v>29</v>
      </c>
      <c r="H13" s="383"/>
      <c r="I13" s="383"/>
      <c r="J13" s="383" t="s">
        <v>29</v>
      </c>
      <c r="K13" s="382"/>
      <c r="L13" s="382"/>
      <c r="M13" s="383" t="s">
        <v>29</v>
      </c>
      <c r="N13" s="383"/>
      <c r="O13" s="383"/>
      <c r="P13" s="383" t="s">
        <v>29</v>
      </c>
      <c r="Q13" s="383"/>
      <c r="R13" s="382"/>
      <c r="S13" s="382" t="s">
        <v>29</v>
      </c>
      <c r="T13" s="383"/>
      <c r="U13" s="383"/>
      <c r="V13" s="383" t="s">
        <v>29</v>
      </c>
      <c r="W13" s="383"/>
      <c r="X13" s="383"/>
      <c r="Y13" s="382" t="s">
        <v>29</v>
      </c>
      <c r="Z13" s="382" t="s">
        <v>29</v>
      </c>
      <c r="AA13" s="383"/>
      <c r="AB13" s="383" t="s">
        <v>29</v>
      </c>
      <c r="AC13" s="383"/>
      <c r="AD13" s="383"/>
      <c r="AE13" s="383" t="s">
        <v>29</v>
      </c>
      <c r="AF13" s="382"/>
      <c r="AG13" s="382"/>
      <c r="AH13" s="383" t="s">
        <v>29</v>
      </c>
      <c r="AI13" s="383"/>
      <c r="AJ13" s="386">
        <v>132</v>
      </c>
      <c r="AK13" s="387">
        <f>COUNTIF(C13:AJ13,"T")*6+COUNTIF(C13:AJ13,"P")*12+COUNTIF(C13:AJ13,"M")*6+COUNTIF(C13:AJ13,"I")*6+COUNTIF(C13:AJ13,"N")*12+COUNTIF(C13:AJ13,"TI")*11+COUNTIF(C13:AJ13,"MT")*12+COUNTIF(C13:AJ13,"MN")*18+COUNTIF(C13:AJ13,"PI")*17+COUNTIF(C13:AJ13,"NA")*6+COUNTIF(C13:AJ13,"NB")*6+COUNTIF(C13:AJ13,"AF")*6</f>
        <v>132</v>
      </c>
      <c r="AL13" s="388">
        <f t="shared" si="0"/>
        <v>0</v>
      </c>
    </row>
    <row r="14" spans="1:38" ht="16.5" customHeight="1">
      <c r="A14" s="378" t="s">
        <v>289</v>
      </c>
      <c r="B14" s="401" t="s">
        <v>290</v>
      </c>
      <c r="C14" s="380" t="s">
        <v>280</v>
      </c>
      <c r="D14" s="398" t="s">
        <v>291</v>
      </c>
      <c r="E14" s="390"/>
      <c r="F14" s="391"/>
      <c r="G14" s="391" t="s">
        <v>29</v>
      </c>
      <c r="H14" s="391"/>
      <c r="I14" s="391"/>
      <c r="J14" s="391" t="s">
        <v>29</v>
      </c>
      <c r="K14" s="390"/>
      <c r="L14" s="390" t="s">
        <v>10</v>
      </c>
      <c r="M14" s="391" t="s">
        <v>29</v>
      </c>
      <c r="N14" s="391"/>
      <c r="O14" s="391"/>
      <c r="P14" s="391" t="s">
        <v>29</v>
      </c>
      <c r="Q14" s="391"/>
      <c r="R14" s="390" t="s">
        <v>15</v>
      </c>
      <c r="S14" s="390" t="s">
        <v>29</v>
      </c>
      <c r="T14" s="391"/>
      <c r="U14" s="391"/>
      <c r="V14" s="391" t="s">
        <v>29</v>
      </c>
      <c r="W14" s="391"/>
      <c r="X14" s="391"/>
      <c r="Y14" s="390" t="s">
        <v>29</v>
      </c>
      <c r="Z14" s="390"/>
      <c r="AA14" s="391"/>
      <c r="AB14" s="391" t="s">
        <v>29</v>
      </c>
      <c r="AC14" s="391"/>
      <c r="AD14" s="391"/>
      <c r="AE14" s="391" t="s">
        <v>29</v>
      </c>
      <c r="AF14" s="390"/>
      <c r="AG14" s="390"/>
      <c r="AH14" s="391" t="s">
        <v>29</v>
      </c>
      <c r="AI14" s="391"/>
      <c r="AJ14" s="386">
        <v>132</v>
      </c>
      <c r="AK14" s="387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132</v>
      </c>
      <c r="AL14" s="388">
        <f t="shared" si="0"/>
        <v>0</v>
      </c>
    </row>
    <row r="15" spans="1:38" ht="16.5" customHeight="1">
      <c r="A15" s="378" t="s">
        <v>292</v>
      </c>
      <c r="B15" s="401" t="s">
        <v>293</v>
      </c>
      <c r="C15" s="380" t="s">
        <v>280</v>
      </c>
      <c r="D15" s="398" t="s">
        <v>28</v>
      </c>
      <c r="E15" s="390" t="s">
        <v>29</v>
      </c>
      <c r="F15" s="391"/>
      <c r="G15" s="391" t="s">
        <v>10</v>
      </c>
      <c r="H15" s="391" t="s">
        <v>29</v>
      </c>
      <c r="I15" s="391"/>
      <c r="J15" s="391" t="s">
        <v>10</v>
      </c>
      <c r="K15" s="390" t="s">
        <v>29</v>
      </c>
      <c r="L15" s="390"/>
      <c r="M15" s="391"/>
      <c r="N15" s="391" t="s">
        <v>29</v>
      </c>
      <c r="O15" s="391"/>
      <c r="P15" s="391"/>
      <c r="Q15" s="391" t="s">
        <v>29</v>
      </c>
      <c r="R15" s="390"/>
      <c r="S15" s="390" t="s">
        <v>10</v>
      </c>
      <c r="T15" s="391" t="s">
        <v>29</v>
      </c>
      <c r="U15" s="391"/>
      <c r="V15" s="391"/>
      <c r="W15" s="391" t="s">
        <v>29</v>
      </c>
      <c r="X15" s="391"/>
      <c r="Y15" s="390"/>
      <c r="Z15" s="390" t="s">
        <v>29</v>
      </c>
      <c r="AA15" s="391"/>
      <c r="AB15" s="391"/>
      <c r="AC15" s="391" t="s">
        <v>29</v>
      </c>
      <c r="AD15" s="391" t="s">
        <v>10</v>
      </c>
      <c r="AE15" s="391"/>
      <c r="AF15" s="390" t="s">
        <v>29</v>
      </c>
      <c r="AG15" s="390"/>
      <c r="AH15" s="391"/>
      <c r="AI15" s="391" t="s">
        <v>29</v>
      </c>
      <c r="AJ15" s="386">
        <v>132</v>
      </c>
      <c r="AK15" s="387">
        <f>COUNTIF(C15:AJ15,"T")*6+COUNTIF(C15:AJ15,"P")*12+COUNTIF(C15:AJ15,"M")*6+COUNTIF(C15:AJ15,"I")*6+COUNTIF(C15:AJ15,"N")*12+COUNTIF(C15:AJ15,"TI")*11+COUNTIF(C15:AJ15,"MT")*12+COUNTIF(C15:AJ15,"MN")*18+COUNTIF(C15:AJ15,"TN")*18+COUNTIF(C15:AJ15,"NA")*6+COUNTIF(C15:AJ15,"NB")*6+COUNTIF(C15:AJ15,"AF")*6</f>
        <v>156</v>
      </c>
      <c r="AL15" s="388">
        <f t="shared" si="0"/>
        <v>24</v>
      </c>
    </row>
    <row r="16" spans="1:38" ht="16.5" customHeight="1">
      <c r="A16" s="402" t="s">
        <v>294</v>
      </c>
      <c r="B16" s="379" t="s">
        <v>295</v>
      </c>
      <c r="C16" s="380" t="s">
        <v>280</v>
      </c>
      <c r="D16" s="398" t="s">
        <v>28</v>
      </c>
      <c r="E16" s="390" t="s">
        <v>29</v>
      </c>
      <c r="F16" s="391"/>
      <c r="G16" s="391"/>
      <c r="H16" s="391" t="s">
        <v>29</v>
      </c>
      <c r="I16" s="391"/>
      <c r="J16" s="391"/>
      <c r="K16" s="390" t="s">
        <v>29</v>
      </c>
      <c r="L16" s="390"/>
      <c r="M16" s="391"/>
      <c r="N16" s="391" t="s">
        <v>29</v>
      </c>
      <c r="O16" s="391"/>
      <c r="P16" s="391" t="s">
        <v>10</v>
      </c>
      <c r="Q16" s="391" t="s">
        <v>29</v>
      </c>
      <c r="R16" s="390"/>
      <c r="S16" s="390" t="s">
        <v>20</v>
      </c>
      <c r="T16" s="391" t="s">
        <v>29</v>
      </c>
      <c r="U16" s="391"/>
      <c r="V16" s="391" t="s">
        <v>10</v>
      </c>
      <c r="W16" s="391" t="s">
        <v>29</v>
      </c>
      <c r="X16" s="391"/>
      <c r="Y16" s="390" t="s">
        <v>20</v>
      </c>
      <c r="Z16" s="392" t="s">
        <v>281</v>
      </c>
      <c r="AA16" s="391" t="s">
        <v>10</v>
      </c>
      <c r="AB16" s="391"/>
      <c r="AC16" s="391" t="s">
        <v>29</v>
      </c>
      <c r="AD16" s="391"/>
      <c r="AE16" s="391" t="s">
        <v>10</v>
      </c>
      <c r="AF16" s="390" t="s">
        <v>29</v>
      </c>
      <c r="AG16" s="390"/>
      <c r="AH16" s="391" t="s">
        <v>10</v>
      </c>
      <c r="AI16" s="391" t="s">
        <v>29</v>
      </c>
      <c r="AJ16" s="399">
        <v>132</v>
      </c>
      <c r="AK16" s="387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</f>
        <v>174</v>
      </c>
      <c r="AL16" s="388">
        <f t="shared" si="0"/>
        <v>42</v>
      </c>
    </row>
    <row r="17" spans="1:38" ht="16.5" customHeight="1">
      <c r="A17" s="403" t="s">
        <v>296</v>
      </c>
      <c r="B17" s="404" t="s">
        <v>297</v>
      </c>
      <c r="C17" s="405" t="s">
        <v>280</v>
      </c>
      <c r="D17" s="406" t="s">
        <v>28</v>
      </c>
      <c r="E17" s="407"/>
      <c r="F17" s="408" t="s">
        <v>29</v>
      </c>
      <c r="G17" s="408"/>
      <c r="H17" s="408"/>
      <c r="I17" s="408" t="s">
        <v>29</v>
      </c>
      <c r="J17" s="408"/>
      <c r="K17" s="407" t="s">
        <v>20</v>
      </c>
      <c r="L17" s="407" t="s">
        <v>29</v>
      </c>
      <c r="M17" s="408"/>
      <c r="N17" s="408" t="s">
        <v>10</v>
      </c>
      <c r="O17" s="408" t="s">
        <v>29</v>
      </c>
      <c r="P17" s="408"/>
      <c r="Q17" s="408" t="s">
        <v>10</v>
      </c>
      <c r="R17" s="407" t="s">
        <v>29</v>
      </c>
      <c r="S17" s="407"/>
      <c r="T17" s="408"/>
      <c r="U17" s="408" t="s">
        <v>29</v>
      </c>
      <c r="V17" s="408"/>
      <c r="W17" s="408" t="s">
        <v>10</v>
      </c>
      <c r="X17" s="408" t="s">
        <v>29</v>
      </c>
      <c r="Y17" s="407"/>
      <c r="Z17" s="407" t="s">
        <v>20</v>
      </c>
      <c r="AA17" s="408" t="s">
        <v>29</v>
      </c>
      <c r="AB17" s="408"/>
      <c r="AC17" s="408" t="s">
        <v>10</v>
      </c>
      <c r="AD17" s="408" t="s">
        <v>29</v>
      </c>
      <c r="AE17" s="408"/>
      <c r="AF17" s="409" t="s">
        <v>281</v>
      </c>
      <c r="AG17" s="407" t="s">
        <v>29</v>
      </c>
      <c r="AH17" s="408"/>
      <c r="AI17" s="408" t="s">
        <v>10</v>
      </c>
      <c r="AJ17" s="410">
        <v>132</v>
      </c>
      <c r="AK17" s="411">
        <f>COUNTIF(C17:AJ17,"T")*6+COUNTIF(C17:AJ17,"P")*12+COUNTIF(C17:AJ17,"M")*6+COUNTIF(C17:AJ17,"I")*6+COUNTIF(C17:AJ17,"N")*12+COUNTIF(C17:AJ17,"TI")*11+COUNTIF(C17:AJ17,"MT")*12+COUNTIF(C17:AJ17,"MN")*18+COUNTIF(C17:AJ17,"PI")*17+COUNTIF(C17:AJ17,"TN")*18+COUNTIF(C17:AJ17,"NB")*6+COUNTIF(C17:AJ17,"AF")*6</f>
        <v>174</v>
      </c>
      <c r="AL17" s="388">
        <f t="shared" si="0"/>
        <v>42</v>
      </c>
    </row>
    <row r="18" spans="1:38" ht="16.5" customHeight="1">
      <c r="A18" s="412" t="s">
        <v>298</v>
      </c>
      <c r="B18" s="413" t="s">
        <v>299</v>
      </c>
      <c r="C18" s="380" t="s">
        <v>280</v>
      </c>
      <c r="D18" s="135" t="s">
        <v>300</v>
      </c>
      <c r="E18" s="382" t="s">
        <v>20</v>
      </c>
      <c r="F18" s="383" t="s">
        <v>29</v>
      </c>
      <c r="G18" s="383"/>
      <c r="H18" s="383"/>
      <c r="I18" s="383" t="s">
        <v>29</v>
      </c>
      <c r="J18" s="383"/>
      <c r="K18" s="382" t="s">
        <v>20</v>
      </c>
      <c r="L18" s="382" t="s">
        <v>29</v>
      </c>
      <c r="M18" s="383"/>
      <c r="N18" s="383"/>
      <c r="O18" s="383" t="s">
        <v>29</v>
      </c>
      <c r="P18" s="383"/>
      <c r="Q18" s="383"/>
      <c r="R18" s="382" t="s">
        <v>29</v>
      </c>
      <c r="S18" s="382"/>
      <c r="T18" s="383"/>
      <c r="U18" s="383" t="s">
        <v>29</v>
      </c>
      <c r="V18" s="383"/>
      <c r="W18" s="383"/>
      <c r="X18" s="383" t="s">
        <v>29</v>
      </c>
      <c r="Y18" s="382"/>
      <c r="Z18" s="382" t="s">
        <v>20</v>
      </c>
      <c r="AA18" s="383" t="s">
        <v>29</v>
      </c>
      <c r="AB18" s="383"/>
      <c r="AC18" s="383"/>
      <c r="AD18" s="383" t="s">
        <v>29</v>
      </c>
      <c r="AE18" s="383"/>
      <c r="AF18" s="382"/>
      <c r="AG18" s="382" t="s">
        <v>29</v>
      </c>
      <c r="AH18" s="383"/>
      <c r="AI18" s="383"/>
      <c r="AJ18" s="386">
        <v>132</v>
      </c>
      <c r="AK18" s="411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156</v>
      </c>
      <c r="AL18" s="388">
        <f t="shared" si="0"/>
        <v>24</v>
      </c>
    </row>
    <row r="19" spans="1:38" ht="16.5" customHeight="1">
      <c r="A19" s="414" t="s">
        <v>16</v>
      </c>
      <c r="B19" s="415" t="s">
        <v>0</v>
      </c>
      <c r="C19" s="416" t="s">
        <v>1</v>
      </c>
      <c r="D19" s="675" t="s">
        <v>2</v>
      </c>
      <c r="E19" s="400">
        <v>1</v>
      </c>
      <c r="F19" s="400">
        <v>2</v>
      </c>
      <c r="G19" s="400">
        <v>3</v>
      </c>
      <c r="H19" s="400">
        <v>4</v>
      </c>
      <c r="I19" s="400">
        <v>5</v>
      </c>
      <c r="J19" s="400">
        <v>6</v>
      </c>
      <c r="K19" s="400">
        <v>7</v>
      </c>
      <c r="L19" s="400">
        <v>8</v>
      </c>
      <c r="M19" s="400">
        <v>9</v>
      </c>
      <c r="N19" s="400">
        <v>10</v>
      </c>
      <c r="O19" s="400">
        <v>11</v>
      </c>
      <c r="P19" s="400">
        <v>12</v>
      </c>
      <c r="Q19" s="400">
        <v>13</v>
      </c>
      <c r="R19" s="400">
        <v>14</v>
      </c>
      <c r="S19" s="400">
        <v>15</v>
      </c>
      <c r="T19" s="400">
        <v>16</v>
      </c>
      <c r="U19" s="400">
        <v>17</v>
      </c>
      <c r="V19" s="400">
        <v>18</v>
      </c>
      <c r="W19" s="400">
        <v>19</v>
      </c>
      <c r="X19" s="400">
        <v>20</v>
      </c>
      <c r="Y19" s="400">
        <v>21</v>
      </c>
      <c r="Z19" s="400">
        <v>22</v>
      </c>
      <c r="AA19" s="400">
        <v>23</v>
      </c>
      <c r="AB19" s="400">
        <v>24</v>
      </c>
      <c r="AC19" s="400">
        <v>25</v>
      </c>
      <c r="AD19" s="400">
        <v>26</v>
      </c>
      <c r="AE19" s="400">
        <v>27</v>
      </c>
      <c r="AF19" s="400">
        <v>28</v>
      </c>
      <c r="AG19" s="400">
        <v>29</v>
      </c>
      <c r="AH19" s="400">
        <v>30</v>
      </c>
      <c r="AI19" s="400">
        <v>31</v>
      </c>
      <c r="AJ19" s="415"/>
      <c r="AK19" s="417"/>
      <c r="AL19" s="388"/>
    </row>
    <row r="20" spans="1:38" ht="16.5" customHeight="1">
      <c r="A20" s="373"/>
      <c r="B20" s="393"/>
      <c r="C20" s="375"/>
      <c r="D20" s="674"/>
      <c r="E20" s="377" t="s">
        <v>9</v>
      </c>
      <c r="F20" s="377" t="s">
        <v>8</v>
      </c>
      <c r="G20" s="377" t="s">
        <v>10</v>
      </c>
      <c r="H20" s="377" t="s">
        <v>11</v>
      </c>
      <c r="I20" s="377" t="s">
        <v>11</v>
      </c>
      <c r="J20" s="377" t="s">
        <v>8</v>
      </c>
      <c r="K20" s="377" t="s">
        <v>8</v>
      </c>
      <c r="L20" s="377" t="s">
        <v>9</v>
      </c>
      <c r="M20" s="377" t="s">
        <v>8</v>
      </c>
      <c r="N20" s="377" t="s">
        <v>10</v>
      </c>
      <c r="O20" s="377" t="s">
        <v>11</v>
      </c>
      <c r="P20" s="377" t="s">
        <v>11</v>
      </c>
      <c r="Q20" s="377" t="s">
        <v>8</v>
      </c>
      <c r="R20" s="377" t="s">
        <v>8</v>
      </c>
      <c r="S20" s="377" t="s">
        <v>9</v>
      </c>
      <c r="T20" s="377" t="s">
        <v>8</v>
      </c>
      <c r="U20" s="377" t="s">
        <v>10</v>
      </c>
      <c r="V20" s="377" t="s">
        <v>11</v>
      </c>
      <c r="W20" s="377" t="s">
        <v>11</v>
      </c>
      <c r="X20" s="377" t="s">
        <v>8</v>
      </c>
      <c r="Y20" s="377" t="s">
        <v>8</v>
      </c>
      <c r="Z20" s="377" t="s">
        <v>9</v>
      </c>
      <c r="AA20" s="377" t="s">
        <v>8</v>
      </c>
      <c r="AB20" s="377" t="s">
        <v>10</v>
      </c>
      <c r="AC20" s="377" t="s">
        <v>11</v>
      </c>
      <c r="AD20" s="377" t="s">
        <v>11</v>
      </c>
      <c r="AE20" s="377" t="s">
        <v>8</v>
      </c>
      <c r="AF20" s="377" t="s">
        <v>8</v>
      </c>
      <c r="AG20" s="377" t="s">
        <v>9</v>
      </c>
      <c r="AH20" s="377" t="s">
        <v>8</v>
      </c>
      <c r="AI20" s="377" t="s">
        <v>10</v>
      </c>
      <c r="AJ20" s="386"/>
      <c r="AK20" s="396"/>
      <c r="AL20" s="388"/>
    </row>
    <row r="21" spans="1:38" ht="16.5" customHeight="1">
      <c r="A21" s="397" t="s">
        <v>301</v>
      </c>
      <c r="B21" s="379" t="s">
        <v>302</v>
      </c>
      <c r="C21" s="418" t="s">
        <v>303</v>
      </c>
      <c r="D21" s="419" t="s">
        <v>24</v>
      </c>
      <c r="E21" s="390"/>
      <c r="F21" s="391" t="s">
        <v>15</v>
      </c>
      <c r="G21" s="391" t="s">
        <v>15</v>
      </c>
      <c r="H21" s="391" t="s">
        <v>20</v>
      </c>
      <c r="I21" s="391" t="s">
        <v>15</v>
      </c>
      <c r="J21" s="391" t="s">
        <v>15</v>
      </c>
      <c r="K21" s="390"/>
      <c r="L21" s="390" t="s">
        <v>15</v>
      </c>
      <c r="M21" s="391" t="s">
        <v>15</v>
      </c>
      <c r="N21" s="391" t="s">
        <v>15</v>
      </c>
      <c r="O21" s="391" t="s">
        <v>15</v>
      </c>
      <c r="P21" s="391" t="s">
        <v>15</v>
      </c>
      <c r="Q21" s="391" t="s">
        <v>15</v>
      </c>
      <c r="R21" s="390"/>
      <c r="S21" s="390" t="s">
        <v>15</v>
      </c>
      <c r="T21" s="391" t="s">
        <v>20</v>
      </c>
      <c r="U21" s="391" t="s">
        <v>15</v>
      </c>
      <c r="V21" s="391" t="s">
        <v>15</v>
      </c>
      <c r="W21" s="391" t="s">
        <v>15</v>
      </c>
      <c r="X21" s="391" t="s">
        <v>15</v>
      </c>
      <c r="Y21" s="390"/>
      <c r="Z21" s="390"/>
      <c r="AA21" s="391" t="s">
        <v>15</v>
      </c>
      <c r="AB21" s="391" t="s">
        <v>20</v>
      </c>
      <c r="AC21" s="391" t="s">
        <v>15</v>
      </c>
      <c r="AD21" s="391" t="s">
        <v>15</v>
      </c>
      <c r="AE21" s="391" t="s">
        <v>15</v>
      </c>
      <c r="AF21" s="390" t="s">
        <v>20</v>
      </c>
      <c r="AG21" s="390"/>
      <c r="AH21" s="391" t="s">
        <v>15</v>
      </c>
      <c r="AI21" s="391" t="s">
        <v>15</v>
      </c>
      <c r="AJ21" s="386">
        <v>132</v>
      </c>
      <c r="AK21" s="387">
        <f>COUNTIF(C21:AJ21,"T")*6+COUNTIF(C21:AJ21,"P")*12+COUNTIF(C21:AJ21,"M")*6+COUNTIF(C21:AJ21,"I")*6+COUNTIF(C21:AJ21,"N")*12+COUNTIF(C21:AJ21,"TI")*11+COUNTIF(C21:AJ21,"MT")*12+COUNTIF(C21:AJ21,"MN")*18+COUNTIF(C21:AJ21,"PI")*17+COUNTIF(C21:AJ21,"NA")*6+COUNTIF(C21:AJ21,"NB")*6+COUNTIF(C21:AJ21,"AF")*6</f>
        <v>174</v>
      </c>
      <c r="AL21" s="388">
        <f t="shared" si="0"/>
        <v>42</v>
      </c>
    </row>
    <row r="22" spans="1:38" ht="16.5" customHeight="1">
      <c r="A22" s="403" t="s">
        <v>304</v>
      </c>
      <c r="B22" s="379" t="s">
        <v>305</v>
      </c>
      <c r="C22" s="418" t="s">
        <v>306</v>
      </c>
      <c r="D22" s="381" t="s">
        <v>24</v>
      </c>
      <c r="E22" s="390"/>
      <c r="F22" s="391" t="s">
        <v>20</v>
      </c>
      <c r="G22" s="391" t="s">
        <v>15</v>
      </c>
      <c r="H22" s="391" t="s">
        <v>15</v>
      </c>
      <c r="I22" s="391" t="s">
        <v>15</v>
      </c>
      <c r="J22" s="391" t="s">
        <v>15</v>
      </c>
      <c r="K22" s="392" t="s">
        <v>281</v>
      </c>
      <c r="L22" s="392" t="s">
        <v>281</v>
      </c>
      <c r="M22" s="391" t="s">
        <v>20</v>
      </c>
      <c r="N22" s="391" t="s">
        <v>15</v>
      </c>
      <c r="O22" s="391" t="s">
        <v>15</v>
      </c>
      <c r="P22" s="391" t="s">
        <v>15</v>
      </c>
      <c r="Q22" s="391" t="s">
        <v>15</v>
      </c>
      <c r="R22" s="392" t="s">
        <v>281</v>
      </c>
      <c r="S22" s="392" t="s">
        <v>281</v>
      </c>
      <c r="T22" s="420" t="s">
        <v>281</v>
      </c>
      <c r="U22" s="391" t="s">
        <v>20</v>
      </c>
      <c r="V22" s="391" t="s">
        <v>15</v>
      </c>
      <c r="W22" s="391" t="s">
        <v>15</v>
      </c>
      <c r="X22" s="391" t="s">
        <v>20</v>
      </c>
      <c r="Y22" s="390"/>
      <c r="Z22" s="390"/>
      <c r="AA22" s="391" t="s">
        <v>15</v>
      </c>
      <c r="AB22" s="391" t="s">
        <v>15</v>
      </c>
      <c r="AC22" s="391" t="s">
        <v>15</v>
      </c>
      <c r="AD22" s="391" t="s">
        <v>15</v>
      </c>
      <c r="AE22" s="391" t="s">
        <v>15</v>
      </c>
      <c r="AF22" s="390"/>
      <c r="AG22" s="390"/>
      <c r="AH22" s="391" t="s">
        <v>15</v>
      </c>
      <c r="AI22" s="391" t="s">
        <v>15</v>
      </c>
      <c r="AJ22" s="386">
        <v>132</v>
      </c>
      <c r="AK22" s="387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150</v>
      </c>
      <c r="AL22" s="388">
        <f t="shared" si="0"/>
        <v>18</v>
      </c>
    </row>
    <row r="23" spans="1:38" ht="16.5" customHeight="1">
      <c r="A23" s="421" t="s">
        <v>307</v>
      </c>
      <c r="B23" s="379" t="s">
        <v>308</v>
      </c>
      <c r="C23" s="418" t="s">
        <v>309</v>
      </c>
      <c r="D23" s="419" t="s">
        <v>310</v>
      </c>
      <c r="E23" s="390"/>
      <c r="F23" s="391" t="s">
        <v>15</v>
      </c>
      <c r="G23" s="391" t="s">
        <v>15</v>
      </c>
      <c r="H23" s="391" t="s">
        <v>15</v>
      </c>
      <c r="I23" s="391" t="s">
        <v>15</v>
      </c>
      <c r="J23" s="391" t="s">
        <v>15</v>
      </c>
      <c r="K23" s="390"/>
      <c r="L23" s="390"/>
      <c r="M23" s="391" t="s">
        <v>15</v>
      </c>
      <c r="N23" s="391" t="s">
        <v>15</v>
      </c>
      <c r="O23" s="391" t="s">
        <v>15</v>
      </c>
      <c r="P23" s="391" t="s">
        <v>15</v>
      </c>
      <c r="Q23" s="391" t="s">
        <v>15</v>
      </c>
      <c r="R23" s="390"/>
      <c r="S23" s="390"/>
      <c r="T23" s="391" t="s">
        <v>15</v>
      </c>
      <c r="U23" s="391" t="s">
        <v>15</v>
      </c>
      <c r="V23" s="391" t="s">
        <v>15</v>
      </c>
      <c r="W23" s="391" t="s">
        <v>15</v>
      </c>
      <c r="X23" s="391" t="s">
        <v>15</v>
      </c>
      <c r="Y23" s="390"/>
      <c r="Z23" s="390"/>
      <c r="AA23" s="391" t="s">
        <v>15</v>
      </c>
      <c r="AB23" s="391" t="s">
        <v>15</v>
      </c>
      <c r="AC23" s="391" t="s">
        <v>15</v>
      </c>
      <c r="AD23" s="391" t="s">
        <v>15</v>
      </c>
      <c r="AE23" s="391" t="s">
        <v>15</v>
      </c>
      <c r="AF23" s="390"/>
      <c r="AG23" s="390"/>
      <c r="AH23" s="391" t="s">
        <v>15</v>
      </c>
      <c r="AI23" s="391" t="s">
        <v>15</v>
      </c>
      <c r="AJ23" s="386">
        <v>132</v>
      </c>
      <c r="AK23" s="387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132</v>
      </c>
      <c r="AL23" s="388">
        <f t="shared" si="0"/>
        <v>0</v>
      </c>
    </row>
    <row r="24" spans="1:38" ht="16.5" customHeight="1">
      <c r="A24" s="402"/>
      <c r="B24" s="379"/>
      <c r="C24" s="380"/>
      <c r="D24" s="135"/>
      <c r="E24" s="390"/>
      <c r="F24" s="391"/>
      <c r="G24" s="391"/>
      <c r="H24" s="391"/>
      <c r="I24" s="391"/>
      <c r="J24" s="391"/>
      <c r="K24" s="390"/>
      <c r="L24" s="390"/>
      <c r="M24" s="391"/>
      <c r="N24" s="391"/>
      <c r="O24" s="391"/>
      <c r="P24" s="391"/>
      <c r="Q24" s="391"/>
      <c r="R24" s="390"/>
      <c r="S24" s="390"/>
      <c r="T24" s="391"/>
      <c r="U24" s="391"/>
      <c r="V24" s="391"/>
      <c r="W24" s="391"/>
      <c r="X24" s="391"/>
      <c r="Y24" s="390"/>
      <c r="Z24" s="390"/>
      <c r="AA24" s="391"/>
      <c r="AB24" s="391"/>
      <c r="AC24" s="391"/>
      <c r="AD24" s="391"/>
      <c r="AE24" s="391"/>
      <c r="AF24" s="390"/>
      <c r="AG24" s="390"/>
      <c r="AH24" s="391"/>
      <c r="AI24" s="391"/>
      <c r="AJ24" s="386"/>
      <c r="AK24" s="387"/>
      <c r="AL24" s="387"/>
    </row>
    <row r="25" spans="1:38" ht="16.5" customHeight="1">
      <c r="A25" s="402"/>
      <c r="B25" s="422"/>
      <c r="C25" s="380"/>
      <c r="D25" s="135"/>
      <c r="E25" s="390"/>
      <c r="F25" s="391"/>
      <c r="G25" s="391"/>
      <c r="H25" s="391"/>
      <c r="I25" s="391"/>
      <c r="J25" s="391"/>
      <c r="K25" s="390"/>
      <c r="L25" s="390"/>
      <c r="M25" s="391"/>
      <c r="N25" s="391"/>
      <c r="O25" s="391"/>
      <c r="P25" s="391"/>
      <c r="Q25" s="391"/>
      <c r="R25" s="390"/>
      <c r="S25" s="390"/>
      <c r="T25" s="391"/>
      <c r="U25" s="391"/>
      <c r="V25" s="391"/>
      <c r="W25" s="391"/>
      <c r="X25" s="391"/>
      <c r="Y25" s="390"/>
      <c r="Z25" s="390"/>
      <c r="AA25" s="391"/>
      <c r="AB25" s="391"/>
      <c r="AC25" s="391"/>
      <c r="AD25" s="391"/>
      <c r="AE25" s="391"/>
      <c r="AF25" s="390"/>
      <c r="AG25" s="390"/>
      <c r="AH25" s="391"/>
      <c r="AI25" s="391"/>
      <c r="AJ25" s="386"/>
      <c r="AK25" s="387"/>
      <c r="AL25" s="387"/>
    </row>
    <row r="26" spans="1:38" ht="16.5" customHeight="1">
      <c r="A26" s="423"/>
      <c r="B26" s="424"/>
      <c r="C26" s="425"/>
      <c r="D26" s="135"/>
      <c r="E26" s="390"/>
      <c r="F26" s="391"/>
      <c r="G26" s="391"/>
      <c r="H26" s="391"/>
      <c r="I26" s="391"/>
      <c r="J26" s="391"/>
      <c r="K26" s="390"/>
      <c r="L26" s="390"/>
      <c r="M26" s="391"/>
      <c r="N26" s="391"/>
      <c r="O26" s="391"/>
      <c r="P26" s="391"/>
      <c r="Q26" s="391"/>
      <c r="R26" s="390"/>
      <c r="S26" s="390"/>
      <c r="T26" s="391"/>
      <c r="U26" s="391"/>
      <c r="V26" s="391"/>
      <c r="W26" s="391"/>
      <c r="X26" s="391"/>
      <c r="Y26" s="390"/>
      <c r="Z26" s="390"/>
      <c r="AA26" s="391"/>
      <c r="AB26" s="391"/>
      <c r="AC26" s="391"/>
      <c r="AD26" s="391"/>
      <c r="AE26" s="391"/>
      <c r="AF26" s="390"/>
      <c r="AG26" s="390"/>
      <c r="AH26" s="391"/>
      <c r="AI26" s="391"/>
      <c r="AJ26" s="386"/>
      <c r="AK26" s="387"/>
      <c r="AL26" s="426"/>
    </row>
    <row r="27" spans="1:38" ht="16.5" customHeight="1" thickBot="1">
      <c r="A27" s="427"/>
      <c r="B27" s="676" t="s">
        <v>311</v>
      </c>
      <c r="C27" s="676"/>
      <c r="D27" s="676"/>
      <c r="E27" s="428"/>
      <c r="F27" s="428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30"/>
      <c r="AK27" s="431"/>
      <c r="AL27" s="432"/>
    </row>
    <row r="28" spans="1:38" ht="15" customHeight="1" thickBot="1">
      <c r="A28" s="433"/>
      <c r="B28" s="677" t="s">
        <v>312</v>
      </c>
      <c r="C28" s="678"/>
      <c r="D28" s="679"/>
      <c r="E28" s="434"/>
      <c r="F28" s="665"/>
      <c r="G28" s="665"/>
      <c r="H28" s="680"/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434"/>
      <c r="T28" s="670"/>
      <c r="U28" s="670"/>
      <c r="V28" s="671" t="s">
        <v>313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671"/>
      <c r="AJ28" s="435"/>
      <c r="AK28" s="28"/>
      <c r="AL28" s="436"/>
    </row>
    <row r="29" spans="1:38" s="23" customFormat="1" ht="15" customHeight="1">
      <c r="A29" s="437"/>
      <c r="B29" s="438" t="s">
        <v>36</v>
      </c>
      <c r="C29" s="439"/>
      <c r="D29" s="440"/>
      <c r="E29" s="441"/>
      <c r="F29" s="665"/>
      <c r="G29" s="665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434"/>
      <c r="T29" s="670"/>
      <c r="U29" s="670"/>
      <c r="V29" s="673" t="s">
        <v>308</v>
      </c>
      <c r="W29" s="673"/>
      <c r="X29" s="673"/>
      <c r="Y29" s="673"/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435"/>
      <c r="AK29" s="28"/>
      <c r="AL29" s="436"/>
    </row>
    <row r="30" spans="1:38" s="23" customFormat="1" ht="15" customHeight="1">
      <c r="A30" s="442"/>
      <c r="B30" s="443" t="s">
        <v>37</v>
      </c>
      <c r="C30" s="444"/>
      <c r="D30" s="445"/>
      <c r="E30" s="434"/>
      <c r="F30" s="665"/>
      <c r="G30" s="665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434"/>
      <c r="T30" s="667"/>
      <c r="U30" s="667"/>
      <c r="V30" s="668" t="s">
        <v>314</v>
      </c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435"/>
      <c r="AK30" s="28"/>
      <c r="AL30" s="436"/>
    </row>
    <row r="31" spans="1:38" ht="15" customHeight="1">
      <c r="A31" s="446"/>
      <c r="B31" s="443" t="s">
        <v>38</v>
      </c>
      <c r="C31" s="444"/>
      <c r="D31" s="445"/>
      <c r="E31" s="28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669" t="s">
        <v>315</v>
      </c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28"/>
      <c r="AK31" s="28"/>
      <c r="AL31" s="436"/>
    </row>
    <row r="32" spans="1:38" ht="15" customHeight="1" thickBot="1">
      <c r="A32" s="448"/>
      <c r="B32" s="449" t="s">
        <v>39</v>
      </c>
      <c r="C32" s="450"/>
      <c r="D32" s="451"/>
      <c r="E32" s="452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2"/>
      <c r="AK32" s="452"/>
      <c r="AL32" s="454"/>
    </row>
    <row r="33" spans="1:38" ht="14.25">
      <c r="A33" s="31"/>
      <c r="B33" s="31"/>
      <c r="C33" s="455"/>
      <c r="D33" s="31"/>
      <c r="E33" s="35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/>
      <c r="AK33" s="35"/>
      <c r="AL33" s="35"/>
    </row>
    <row r="34" spans="1:38" ht="14.25">
      <c r="A34" s="31"/>
      <c r="B34" s="31"/>
      <c r="C34" s="455"/>
      <c r="D34" s="31"/>
      <c r="E34" s="35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5"/>
      <c r="AK34" s="35"/>
      <c r="AL34" s="35"/>
    </row>
    <row r="35" spans="1:38" ht="14.25">
      <c r="A35" s="31"/>
      <c r="B35" s="31"/>
      <c r="C35" s="455"/>
      <c r="D35" s="31"/>
      <c r="E35" s="3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/>
      <c r="AK35" s="35"/>
      <c r="AL35" s="35"/>
    </row>
    <row r="36" spans="1:38" ht="14.25">
      <c r="A36" s="31"/>
      <c r="B36" s="31"/>
      <c r="C36" s="455"/>
      <c r="D36" s="31"/>
      <c r="E36" s="35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5"/>
      <c r="AK36" s="35"/>
      <c r="AL36" s="35"/>
    </row>
    <row r="37" spans="1:38" ht="14.25">
      <c r="A37" s="31"/>
      <c r="B37" s="31"/>
      <c r="C37" s="455"/>
      <c r="D37" s="31"/>
      <c r="E37" s="35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/>
      <c r="AK37" s="35"/>
      <c r="AL37" s="35"/>
    </row>
    <row r="38" spans="1:38" ht="14.25">
      <c r="A38" s="31"/>
      <c r="B38" s="31"/>
      <c r="C38" s="455"/>
      <c r="D38" s="31"/>
      <c r="E38" s="35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5"/>
      <c r="AK38" s="35"/>
      <c r="AL38" s="35"/>
    </row>
    <row r="39" spans="1:38" ht="14.25">
      <c r="A39" s="31"/>
      <c r="B39" s="31"/>
      <c r="C39" s="455"/>
      <c r="D39" s="31"/>
      <c r="E39" s="3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/>
      <c r="AK39" s="35"/>
      <c r="AL39" s="35"/>
    </row>
    <row r="40" spans="1:38" ht="14.25">
      <c r="A40" s="31"/>
      <c r="B40" s="31"/>
      <c r="C40" s="455"/>
      <c r="D40" s="31"/>
      <c r="E40" s="35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5"/>
      <c r="AK40" s="35"/>
      <c r="AL40" s="35"/>
    </row>
    <row r="41" spans="1:38" ht="14.25">
      <c r="A41" s="31"/>
      <c r="B41" s="31"/>
      <c r="C41" s="455"/>
      <c r="D41" s="31"/>
      <c r="E41" s="35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/>
      <c r="AK41" s="35"/>
      <c r="AL41" s="35"/>
    </row>
    <row r="42" spans="1:38" ht="14.25">
      <c r="A42" s="31"/>
      <c r="B42" s="31"/>
      <c r="C42" s="455"/>
      <c r="D42" s="31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5"/>
      <c r="AK42" s="35"/>
      <c r="AL42" s="35"/>
    </row>
    <row r="43" spans="1:38" ht="14.25">
      <c r="A43" s="31"/>
      <c r="B43" s="31"/>
      <c r="C43" s="455"/>
      <c r="D43" s="31"/>
      <c r="E43" s="35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/>
      <c r="AK43" s="35"/>
      <c r="AL43" s="35"/>
    </row>
    <row r="44" spans="1:38" ht="14.25">
      <c r="A44" s="31"/>
      <c r="B44" s="31"/>
      <c r="C44" s="455"/>
      <c r="D44" s="31"/>
      <c r="E44" s="35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5"/>
      <c r="AK44" s="35"/>
      <c r="AL44" s="35"/>
    </row>
    <row r="45" spans="1:38" ht="14.25">
      <c r="A45" s="31"/>
      <c r="B45" s="31"/>
      <c r="C45" s="455"/>
      <c r="D45" s="31"/>
      <c r="E45" s="35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/>
      <c r="AK45" s="35"/>
      <c r="AL45" s="35"/>
    </row>
    <row r="46" spans="1:38" ht="14.25">
      <c r="A46" s="31"/>
      <c r="B46" s="31"/>
      <c r="C46" s="455"/>
      <c r="D46" s="31"/>
      <c r="E46" s="35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5"/>
      <c r="AK46" s="35"/>
      <c r="AL46" s="35"/>
    </row>
    <row r="47" spans="1:38" ht="14.25">
      <c r="A47" s="31"/>
      <c r="B47" s="31"/>
      <c r="C47" s="455"/>
      <c r="D47" s="31"/>
      <c r="E47" s="35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/>
      <c r="AK47" s="35"/>
      <c r="AL47" s="35"/>
    </row>
    <row r="48" spans="1:38" ht="14.25">
      <c r="A48" s="31"/>
      <c r="B48" s="31"/>
      <c r="C48" s="455"/>
      <c r="D48" s="31"/>
      <c r="E48" s="35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5"/>
      <c r="AK48" s="35"/>
      <c r="AL48" s="35"/>
    </row>
    <row r="49" spans="1:38" ht="14.25">
      <c r="A49" s="31"/>
      <c r="B49" s="31"/>
      <c r="C49" s="455"/>
      <c r="D49" s="31"/>
      <c r="E49" s="35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/>
      <c r="AK49" s="35"/>
      <c r="AL49" s="35"/>
    </row>
    <row r="50" spans="1:38" ht="14.25">
      <c r="A50" s="31"/>
      <c r="B50" s="31"/>
      <c r="C50" s="455"/>
      <c r="D50" s="31"/>
      <c r="E50" s="35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5"/>
      <c r="AK50" s="35"/>
      <c r="AL50" s="35"/>
    </row>
    <row r="51" spans="1:38" ht="14.25">
      <c r="A51" s="31"/>
      <c r="B51" s="31"/>
      <c r="C51" s="455"/>
      <c r="D51" s="31"/>
      <c r="E51" s="35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/>
      <c r="AK51" s="35"/>
      <c r="AL51" s="35"/>
    </row>
    <row r="52" spans="1:38" ht="14.25">
      <c r="A52" s="31"/>
      <c r="B52" s="31"/>
      <c r="C52" s="455"/>
      <c r="D52" s="31"/>
      <c r="E52" s="35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5"/>
      <c r="AK52" s="35"/>
      <c r="AL52" s="35"/>
    </row>
    <row r="53" spans="1:38" ht="14.25">
      <c r="A53" s="31"/>
      <c r="B53" s="31"/>
      <c r="C53" s="455"/>
      <c r="D53" s="31"/>
      <c r="E53" s="35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/>
      <c r="AK53" s="35"/>
      <c r="AL53" s="35"/>
    </row>
    <row r="54" spans="1:38" ht="14.25">
      <c r="A54" s="31"/>
      <c r="B54" s="31"/>
      <c r="C54" s="455"/>
      <c r="D54" s="31"/>
      <c r="E54" s="35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5"/>
      <c r="AK54" s="35"/>
      <c r="AL54" s="35"/>
    </row>
    <row r="55" spans="1:38" ht="14.25">
      <c r="A55" s="31"/>
      <c r="B55" s="31"/>
      <c r="C55" s="455"/>
      <c r="D55" s="31"/>
      <c r="E55" s="35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/>
      <c r="AK55" s="35"/>
      <c r="AL55" s="35"/>
    </row>
    <row r="56" spans="1:38" ht="14.25">
      <c r="A56" s="31"/>
      <c r="B56" s="31"/>
      <c r="C56" s="455"/>
      <c r="D56" s="31"/>
      <c r="E56" s="35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5"/>
      <c r="AK56" s="35"/>
      <c r="AL56" s="35"/>
    </row>
    <row r="57" spans="1:38" ht="14.25">
      <c r="A57" s="31"/>
      <c r="B57" s="31"/>
      <c r="C57" s="455"/>
      <c r="D57" s="31"/>
      <c r="E57" s="35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5"/>
      <c r="AK57" s="35"/>
      <c r="AL57" s="35"/>
    </row>
    <row r="58" spans="1:38" ht="14.25">
      <c r="A58" s="31"/>
      <c r="B58" s="31"/>
      <c r="C58" s="455"/>
      <c r="D58" s="31"/>
      <c r="E58" s="35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5"/>
      <c r="AK58" s="35"/>
      <c r="AL58" s="35"/>
    </row>
    <row r="59" spans="1:38" ht="14.25">
      <c r="A59" s="31"/>
      <c r="B59" s="31"/>
      <c r="C59" s="455"/>
      <c r="D59" s="31"/>
      <c r="E59" s="35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5"/>
      <c r="AK59" s="35"/>
      <c r="AL59" s="35"/>
    </row>
    <row r="60" spans="1:38" ht="14.25">
      <c r="A60" s="31"/>
      <c r="B60" s="31"/>
      <c r="C60" s="455"/>
      <c r="D60" s="31"/>
      <c r="E60" s="35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5"/>
      <c r="AK60" s="35"/>
      <c r="AL60" s="35"/>
    </row>
    <row r="61" spans="1:38" ht="14.25">
      <c r="A61" s="31"/>
      <c r="B61" s="31"/>
      <c r="C61" s="455"/>
      <c r="D61" s="31"/>
      <c r="E61" s="35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5"/>
      <c r="AK61" s="35"/>
      <c r="AL61" s="35"/>
    </row>
    <row r="62" spans="1:38" ht="14.25">
      <c r="A62" s="31"/>
      <c r="B62" s="31"/>
      <c r="C62" s="455"/>
      <c r="D62" s="31"/>
      <c r="E62" s="35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5"/>
      <c r="AK62" s="35"/>
      <c r="AL62" s="35"/>
    </row>
    <row r="63" spans="1:38" ht="14.25">
      <c r="A63" s="31"/>
      <c r="B63" s="31"/>
      <c r="C63" s="455"/>
      <c r="D63" s="31"/>
      <c r="E63" s="35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5"/>
      <c r="AK63" s="35"/>
      <c r="AL63" s="35"/>
    </row>
    <row r="64" spans="1:38" ht="14.25">
      <c r="A64" s="31"/>
      <c r="B64" s="31"/>
      <c r="C64" s="455"/>
      <c r="D64" s="31"/>
      <c r="E64" s="35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5"/>
      <c r="AK64" s="35"/>
      <c r="AL64" s="35"/>
    </row>
    <row r="65" spans="1:38" ht="14.25">
      <c r="A65" s="31"/>
      <c r="B65" s="31"/>
      <c r="C65" s="455"/>
      <c r="D65" s="31"/>
      <c r="E65" s="35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5"/>
      <c r="AK65" s="35"/>
      <c r="AL65" s="35"/>
    </row>
    <row r="66" spans="1:38" ht="14.25">
      <c r="A66" s="31"/>
      <c r="B66" s="31"/>
      <c r="C66" s="455"/>
      <c r="D66" s="31"/>
      <c r="E66" s="35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5"/>
      <c r="AK66" s="35"/>
      <c r="AL66" s="35"/>
    </row>
    <row r="67" spans="1:38" ht="14.25">
      <c r="A67" s="31"/>
      <c r="B67" s="31"/>
      <c r="C67" s="455"/>
      <c r="D67" s="31"/>
      <c r="E67" s="35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5"/>
      <c r="AK67" s="35"/>
      <c r="AL67" s="35"/>
    </row>
    <row r="68" spans="1:38" ht="14.25">
      <c r="A68" s="31"/>
      <c r="B68" s="31"/>
      <c r="C68" s="455"/>
      <c r="D68" s="31"/>
      <c r="E68" s="35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5"/>
      <c r="AK68" s="35"/>
      <c r="AL68" s="35"/>
    </row>
    <row r="69" spans="1:38" ht="14.25">
      <c r="A69" s="31"/>
      <c r="B69" s="31"/>
      <c r="C69" s="455"/>
      <c r="D69" s="31"/>
      <c r="E69" s="35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5"/>
      <c r="AK69" s="35"/>
      <c r="AL69" s="35"/>
    </row>
    <row r="70" spans="1:38" ht="14.25">
      <c r="A70" s="31"/>
      <c r="B70" s="31"/>
      <c r="C70" s="455"/>
      <c r="D70" s="31"/>
      <c r="E70" s="35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5"/>
      <c r="AK70" s="35"/>
      <c r="AL70" s="35"/>
    </row>
    <row r="71" spans="1:38" ht="14.25">
      <c r="A71" s="31"/>
      <c r="B71" s="31"/>
      <c r="C71" s="455"/>
      <c r="D71" s="31"/>
      <c r="E71" s="35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5"/>
      <c r="AK71" s="35"/>
      <c r="AL71" s="35"/>
    </row>
    <row r="72" spans="1:38" ht="14.25">
      <c r="A72" s="31"/>
      <c r="B72" s="31"/>
      <c r="C72" s="455"/>
      <c r="D72" s="31"/>
      <c r="E72" s="35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5"/>
      <c r="AK72" s="35"/>
      <c r="AL72" s="35"/>
    </row>
    <row r="73" spans="1:38" ht="14.25">
      <c r="A73" s="31"/>
      <c r="B73" s="31"/>
      <c r="C73" s="455"/>
      <c r="D73" s="31"/>
      <c r="E73" s="35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5"/>
      <c r="AK73" s="35"/>
      <c r="AL73" s="35"/>
    </row>
    <row r="74" spans="1:38" ht="14.25">
      <c r="A74" s="31"/>
      <c r="B74" s="31"/>
      <c r="C74" s="455"/>
      <c r="D74" s="31"/>
      <c r="E74" s="35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5"/>
      <c r="AK74" s="35"/>
      <c r="AL74" s="35"/>
    </row>
    <row r="75" spans="1:38" ht="14.25">
      <c r="A75" s="31"/>
      <c r="B75" s="31"/>
      <c r="C75" s="455"/>
      <c r="D75" s="31"/>
      <c r="E75" s="35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5"/>
      <c r="AK75" s="35"/>
      <c r="AL75" s="35"/>
    </row>
    <row r="76" spans="1:38" ht="14.25">
      <c r="A76" s="31"/>
      <c r="B76" s="31"/>
      <c r="C76" s="455"/>
      <c r="D76" s="31"/>
      <c r="E76" s="35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5"/>
      <c r="AK76" s="35"/>
      <c r="AL76" s="35"/>
    </row>
    <row r="77" spans="1:38" ht="14.25">
      <c r="A77" s="31"/>
      <c r="B77" s="31"/>
      <c r="C77" s="455"/>
      <c r="D77" s="31"/>
      <c r="E77" s="35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5"/>
      <c r="AK77" s="35"/>
      <c r="AL77" s="35"/>
    </row>
    <row r="78" spans="1:38" ht="14.25">
      <c r="A78" s="31"/>
      <c r="B78" s="31"/>
      <c r="C78" s="455"/>
      <c r="D78" s="31"/>
      <c r="E78" s="35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5"/>
      <c r="AK78" s="35"/>
      <c r="AL78" s="35"/>
    </row>
    <row r="79" spans="1:38" ht="14.25">
      <c r="A79" s="31"/>
      <c r="B79" s="31"/>
      <c r="C79" s="455"/>
      <c r="D79" s="31"/>
      <c r="E79" s="35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5"/>
      <c r="AK79" s="35"/>
      <c r="AL79" s="35"/>
    </row>
    <row r="80" spans="1:38" ht="14.25">
      <c r="A80" s="31"/>
      <c r="B80" s="31"/>
      <c r="C80" s="455"/>
      <c r="D80" s="31"/>
      <c r="E80" s="35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5"/>
      <c r="AK80" s="35"/>
      <c r="AL80" s="35"/>
    </row>
    <row r="81" spans="1:38" ht="14.25">
      <c r="A81" s="31"/>
      <c r="B81" s="31"/>
      <c r="C81" s="455"/>
      <c r="D81" s="31"/>
      <c r="E81" s="35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5"/>
      <c r="AK81" s="35"/>
      <c r="AL81" s="35"/>
    </row>
    <row r="82" spans="1:38" ht="14.25">
      <c r="A82" s="31"/>
      <c r="B82" s="31"/>
      <c r="C82" s="455"/>
      <c r="D82" s="31"/>
      <c r="E82" s="35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5"/>
      <c r="AK82" s="35"/>
      <c r="AL82" s="35"/>
    </row>
    <row r="83" spans="1:38" ht="14.25">
      <c r="A83" s="31"/>
      <c r="B83" s="31"/>
      <c r="C83" s="455"/>
      <c r="D83" s="31"/>
      <c r="E83" s="35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5"/>
      <c r="AK83" s="35"/>
      <c r="AL83" s="35"/>
    </row>
    <row r="84" spans="1:38" ht="14.25">
      <c r="A84" s="31"/>
      <c r="B84" s="31"/>
      <c r="C84" s="455"/>
      <c r="D84" s="31"/>
      <c r="E84" s="3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5"/>
      <c r="AK84" s="35"/>
      <c r="AL84" s="35"/>
    </row>
    <row r="85" spans="1:38" ht="14.25">
      <c r="A85" s="31"/>
      <c r="B85" s="31"/>
      <c r="C85" s="455"/>
      <c r="D85" s="31"/>
      <c r="E85" s="35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5"/>
      <c r="AK85" s="35"/>
      <c r="AL85" s="35"/>
    </row>
    <row r="86" spans="1:38" ht="14.25">
      <c r="A86" s="31"/>
      <c r="B86" s="31"/>
      <c r="C86" s="455"/>
      <c r="D86" s="31"/>
      <c r="E86" s="35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5"/>
      <c r="AK86" s="35"/>
      <c r="AL86" s="35"/>
    </row>
    <row r="87" spans="1:38" ht="14.25">
      <c r="A87" s="31"/>
      <c r="B87" s="31"/>
      <c r="C87" s="455"/>
      <c r="D87" s="31"/>
      <c r="E87" s="35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5"/>
      <c r="AK87" s="35"/>
      <c r="AL87" s="35"/>
    </row>
    <row r="88" spans="1:38" ht="14.25">
      <c r="A88" s="31"/>
      <c r="B88" s="31"/>
      <c r="C88" s="455"/>
      <c r="D88" s="31"/>
      <c r="E88" s="35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5"/>
      <c r="AK88" s="35"/>
      <c r="AL88" s="35"/>
    </row>
    <row r="89" spans="1:38" ht="14.25">
      <c r="A89" s="31"/>
      <c r="B89" s="31"/>
      <c r="C89" s="455"/>
      <c r="D89" s="31"/>
      <c r="E89" s="35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5"/>
      <c r="AK89" s="35"/>
      <c r="AL89" s="35"/>
    </row>
    <row r="90" spans="1:38" ht="14.25">
      <c r="A90" s="31"/>
      <c r="B90" s="31"/>
      <c r="C90" s="455"/>
      <c r="D90" s="31"/>
      <c r="E90" s="35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5"/>
      <c r="AK90" s="35"/>
      <c r="AL90" s="35"/>
    </row>
    <row r="91" spans="1:38" ht="14.25">
      <c r="A91" s="31"/>
      <c r="B91" s="31"/>
      <c r="C91" s="455"/>
      <c r="D91" s="31"/>
      <c r="E91" s="35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5"/>
      <c r="AK91" s="35"/>
      <c r="AL91" s="35"/>
    </row>
    <row r="92" spans="1:38" ht="14.25">
      <c r="A92" s="31"/>
      <c r="B92" s="31"/>
      <c r="C92" s="455"/>
      <c r="D92" s="31"/>
      <c r="E92" s="35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5"/>
      <c r="AK92" s="35"/>
      <c r="AL92" s="35"/>
    </row>
    <row r="93" spans="1:38" ht="14.25">
      <c r="A93" s="31"/>
      <c r="B93" s="31"/>
      <c r="C93" s="455"/>
      <c r="D93" s="31"/>
      <c r="E93" s="35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5"/>
      <c r="AK93" s="35"/>
      <c r="AL93" s="35"/>
    </row>
    <row r="94" spans="1:38" ht="14.25">
      <c r="A94" s="31"/>
      <c r="B94" s="31"/>
      <c r="C94" s="455"/>
      <c r="D94" s="31"/>
      <c r="E94" s="35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5"/>
      <c r="AK94" s="35"/>
      <c r="AL94" s="35"/>
    </row>
    <row r="95" spans="1:38" ht="14.25">
      <c r="A95" s="31"/>
      <c r="B95" s="31"/>
      <c r="C95" s="455"/>
      <c r="D95" s="31"/>
      <c r="E95" s="35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5"/>
      <c r="AK95" s="35"/>
      <c r="AL95" s="35"/>
    </row>
    <row r="96" spans="1:38" ht="14.25">
      <c r="A96" s="31"/>
      <c r="B96" s="31"/>
      <c r="C96" s="455"/>
      <c r="D96" s="31"/>
      <c r="E96" s="35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5"/>
      <c r="AK96" s="35"/>
      <c r="AL96" s="35"/>
    </row>
    <row r="97" spans="1:38" ht="14.25">
      <c r="A97" s="31"/>
      <c r="B97" s="31"/>
      <c r="C97" s="455"/>
      <c r="D97" s="31"/>
      <c r="E97" s="35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5"/>
      <c r="AK97" s="35"/>
      <c r="AL97" s="35"/>
    </row>
    <row r="98" spans="1:38" ht="14.25">
      <c r="A98" s="31"/>
      <c r="B98" s="31"/>
      <c r="C98" s="455"/>
      <c r="D98" s="31"/>
      <c r="E98" s="35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5"/>
      <c r="AK98" s="35"/>
      <c r="AL98" s="35"/>
    </row>
    <row r="99" spans="1:38" ht="14.25">
      <c r="A99" s="31"/>
      <c r="B99" s="31"/>
      <c r="C99" s="455"/>
      <c r="D99" s="31"/>
      <c r="E99" s="35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5"/>
      <c r="AK99" s="35"/>
      <c r="AL99" s="35"/>
    </row>
    <row r="100" spans="1:38" ht="14.25">
      <c r="A100" s="31"/>
      <c r="B100" s="31"/>
      <c r="C100" s="455"/>
      <c r="D100" s="31"/>
      <c r="E100" s="35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5"/>
      <c r="AK100" s="35"/>
      <c r="AL100" s="35"/>
    </row>
    <row r="101" spans="1:38" ht="14.25">
      <c r="A101" s="31"/>
      <c r="B101" s="31"/>
      <c r="C101" s="455"/>
      <c r="D101" s="31"/>
      <c r="E101" s="35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5"/>
      <c r="AK101" s="35"/>
      <c r="AL101" s="35"/>
    </row>
    <row r="102" spans="1:38" ht="14.25">
      <c r="A102" s="31"/>
      <c r="B102" s="31"/>
      <c r="C102" s="455"/>
      <c r="D102" s="31"/>
      <c r="E102" s="35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5"/>
      <c r="AK102" s="35"/>
      <c r="AL102" s="35"/>
    </row>
    <row r="103" spans="1:38" ht="14.25">
      <c r="A103" s="31"/>
      <c r="B103" s="31"/>
      <c r="C103" s="455"/>
      <c r="D103" s="31"/>
      <c r="E103" s="35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5"/>
      <c r="AK103" s="35"/>
      <c r="AL103" s="35"/>
    </row>
    <row r="104" spans="1:38" ht="14.25">
      <c r="A104" s="31"/>
      <c r="B104" s="31"/>
      <c r="C104" s="455"/>
      <c r="D104" s="31"/>
      <c r="E104" s="35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5"/>
      <c r="AK104" s="35"/>
      <c r="AL104" s="35"/>
    </row>
    <row r="105" spans="1:38" ht="14.25">
      <c r="A105" s="31"/>
      <c r="B105" s="31"/>
      <c r="C105" s="455"/>
      <c r="D105" s="31"/>
      <c r="E105" s="35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5"/>
      <c r="AK105" s="35"/>
      <c r="AL105" s="35"/>
    </row>
    <row r="106" spans="1:38" ht="14.25">
      <c r="A106" s="31"/>
      <c r="B106" s="31"/>
      <c r="C106" s="455"/>
      <c r="D106" s="31"/>
      <c r="E106" s="35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5"/>
      <c r="AK106" s="35"/>
      <c r="AL106" s="35"/>
    </row>
    <row r="107" spans="1:38" ht="14.25">
      <c r="A107" s="31"/>
      <c r="B107" s="31"/>
      <c r="C107" s="455"/>
      <c r="D107" s="31"/>
      <c r="E107" s="35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5"/>
      <c r="AK107" s="35"/>
      <c r="AL107" s="35"/>
    </row>
    <row r="108" spans="1:38" ht="14.25">
      <c r="A108" s="31"/>
      <c r="B108" s="31"/>
      <c r="C108" s="455"/>
      <c r="D108" s="31"/>
      <c r="E108" s="35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5"/>
      <c r="AK108" s="35"/>
      <c r="AL108" s="35"/>
    </row>
    <row r="109" spans="1:38" ht="14.25">
      <c r="A109" s="31"/>
      <c r="B109" s="31"/>
      <c r="C109" s="455"/>
      <c r="D109" s="31"/>
      <c r="E109" s="35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5"/>
      <c r="AK109" s="35"/>
      <c r="AL109" s="35"/>
    </row>
    <row r="110" spans="1:38" ht="14.25">
      <c r="A110" s="31"/>
      <c r="B110" s="31"/>
      <c r="C110" s="455"/>
      <c r="D110" s="31"/>
      <c r="E110" s="35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5"/>
      <c r="AK110" s="35"/>
      <c r="AL110" s="35"/>
    </row>
    <row r="111" spans="1:38" ht="14.25">
      <c r="A111" s="31"/>
      <c r="B111" s="31"/>
      <c r="C111" s="455"/>
      <c r="D111" s="31"/>
      <c r="E111" s="35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5"/>
      <c r="AK111" s="35"/>
      <c r="AL111" s="35"/>
    </row>
    <row r="112" spans="1:38" ht="14.25">
      <c r="A112" s="31"/>
      <c r="B112" s="31"/>
      <c r="C112" s="455"/>
      <c r="D112" s="31"/>
      <c r="E112" s="35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5"/>
      <c r="AK112" s="35"/>
      <c r="AL112" s="35"/>
    </row>
    <row r="113" spans="1:38" ht="14.25">
      <c r="A113" s="31"/>
      <c r="B113" s="31"/>
      <c r="C113" s="455"/>
      <c r="D113" s="31"/>
      <c r="E113" s="35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5"/>
      <c r="AK113" s="35"/>
      <c r="AL113" s="35"/>
    </row>
    <row r="114" spans="1:38" ht="14.25">
      <c r="A114" s="31"/>
      <c r="B114" s="31"/>
      <c r="C114" s="455"/>
      <c r="D114" s="31"/>
      <c r="E114" s="35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5"/>
      <c r="AK114" s="35"/>
      <c r="AL114" s="35"/>
    </row>
    <row r="115" spans="1:38" ht="14.25">
      <c r="A115" s="31"/>
      <c r="B115" s="31"/>
      <c r="C115" s="455"/>
      <c r="D115" s="31"/>
      <c r="E115" s="35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5"/>
      <c r="AK115" s="35"/>
      <c r="AL115" s="35"/>
    </row>
    <row r="116" spans="1:38" ht="14.25">
      <c r="A116" s="31"/>
      <c r="B116" s="31"/>
      <c r="C116" s="455"/>
      <c r="D116" s="31"/>
      <c r="E116" s="35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5"/>
      <c r="AK116" s="35"/>
      <c r="AL116" s="35"/>
    </row>
    <row r="117" spans="1:38" ht="14.25">
      <c r="A117" s="31"/>
      <c r="B117" s="31"/>
      <c r="C117" s="455"/>
      <c r="D117" s="31"/>
      <c r="E117" s="35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5"/>
      <c r="AK117" s="35"/>
      <c r="AL117" s="35"/>
    </row>
    <row r="118" spans="1:38" ht="14.25">
      <c r="A118" s="31"/>
      <c r="B118" s="31"/>
      <c r="C118" s="455"/>
      <c r="D118" s="31"/>
      <c r="E118" s="35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5"/>
      <c r="AK118" s="35"/>
      <c r="AL118" s="35"/>
    </row>
    <row r="119" spans="1:38" ht="14.25">
      <c r="A119" s="31"/>
      <c r="B119" s="31"/>
      <c r="C119" s="455"/>
      <c r="D119" s="31"/>
      <c r="E119" s="35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5"/>
      <c r="AK119" s="35"/>
      <c r="AL119" s="35"/>
    </row>
    <row r="120" spans="1:38" ht="14.25">
      <c r="A120" s="31"/>
      <c r="B120" s="31"/>
      <c r="C120" s="455"/>
      <c r="D120" s="31"/>
      <c r="E120" s="35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5"/>
      <c r="AK120" s="35"/>
      <c r="AL120" s="35"/>
    </row>
    <row r="121" spans="1:38" ht="14.25">
      <c r="A121" s="31"/>
      <c r="B121" s="31"/>
      <c r="C121" s="455"/>
      <c r="D121" s="31"/>
      <c r="E121" s="35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5"/>
      <c r="AK121" s="35"/>
      <c r="AL121" s="35"/>
    </row>
    <row r="122" spans="1:38" ht="14.25">
      <c r="A122" s="31"/>
      <c r="B122" s="31"/>
      <c r="C122" s="455"/>
      <c r="D122" s="31"/>
      <c r="E122" s="35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5"/>
      <c r="AK122" s="35"/>
      <c r="AL122" s="35"/>
    </row>
    <row r="123" spans="1:38" ht="14.25">
      <c r="A123" s="31"/>
      <c r="B123" s="31"/>
      <c r="C123" s="455"/>
      <c r="D123" s="31"/>
      <c r="E123" s="35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5"/>
      <c r="AK123" s="35"/>
      <c r="AL123" s="35"/>
    </row>
    <row r="124" spans="1:38" ht="14.25">
      <c r="A124" s="31"/>
      <c r="B124" s="31"/>
      <c r="C124" s="455"/>
      <c r="D124" s="31"/>
      <c r="E124" s="35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5"/>
      <c r="AK124" s="35"/>
      <c r="AL124" s="35"/>
    </row>
    <row r="125" spans="1:38" ht="14.25">
      <c r="A125" s="31"/>
      <c r="B125" s="31"/>
      <c r="C125" s="455"/>
      <c r="D125" s="31"/>
      <c r="E125" s="35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5"/>
      <c r="AK125" s="35"/>
      <c r="AL125" s="35"/>
    </row>
    <row r="126" spans="1:38" ht="14.25">
      <c r="A126" s="31"/>
      <c r="B126" s="31"/>
      <c r="C126" s="455"/>
      <c r="D126" s="31"/>
      <c r="E126" s="35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5"/>
      <c r="AK126" s="35"/>
      <c r="AL126" s="35"/>
    </row>
    <row r="127" spans="1:38" ht="14.25">
      <c r="A127" s="31"/>
      <c r="B127" s="31"/>
      <c r="C127" s="455"/>
      <c r="D127" s="31"/>
      <c r="E127" s="35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5"/>
      <c r="AK127" s="35"/>
      <c r="AL127" s="35"/>
    </row>
    <row r="128" spans="1:38" ht="14.25">
      <c r="A128" s="31"/>
      <c r="B128" s="31"/>
      <c r="C128" s="455"/>
      <c r="D128" s="31"/>
      <c r="E128" s="35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5"/>
      <c r="AK128" s="35"/>
      <c r="AL128" s="35"/>
    </row>
    <row r="129" spans="1:38" ht="14.25">
      <c r="A129" s="31"/>
      <c r="B129" s="31"/>
      <c r="C129" s="455"/>
      <c r="D129" s="31"/>
      <c r="E129" s="35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5"/>
      <c r="AK129" s="35"/>
      <c r="AL129" s="35"/>
    </row>
    <row r="130" spans="1:38" ht="14.25">
      <c r="A130" s="31"/>
      <c r="B130" s="31"/>
      <c r="C130" s="455"/>
      <c r="D130" s="31"/>
      <c r="E130" s="35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5"/>
      <c r="AK130" s="35"/>
      <c r="AL130" s="35"/>
    </row>
    <row r="131" spans="1:38" ht="14.25">
      <c r="A131" s="31"/>
      <c r="B131" s="31"/>
      <c r="C131" s="455"/>
      <c r="D131" s="31"/>
      <c r="E131" s="35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5"/>
      <c r="AK131" s="35"/>
      <c r="AL131" s="35"/>
    </row>
    <row r="132" spans="1:38" ht="14.25">
      <c r="A132" s="31"/>
      <c r="B132" s="31"/>
      <c r="C132" s="455"/>
      <c r="D132" s="31"/>
      <c r="E132" s="35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5"/>
      <c r="AK132" s="35"/>
      <c r="AL132" s="35"/>
    </row>
    <row r="133" spans="1:38" ht="14.25">
      <c r="A133" s="31"/>
      <c r="B133" s="31"/>
      <c r="C133" s="455"/>
      <c r="D133" s="31"/>
      <c r="E133" s="35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5"/>
      <c r="AK133" s="35"/>
      <c r="AL133" s="35"/>
    </row>
    <row r="134" spans="1:38" ht="14.25">
      <c r="A134" s="31"/>
      <c r="B134" s="31"/>
      <c r="C134" s="455"/>
      <c r="D134" s="31"/>
      <c r="E134" s="35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5"/>
      <c r="AK134" s="35"/>
      <c r="AL134" s="35"/>
    </row>
    <row r="135" spans="1:38" ht="14.25">
      <c r="A135" s="31"/>
      <c r="B135" s="31"/>
      <c r="C135" s="455"/>
      <c r="D135" s="31"/>
      <c r="E135" s="35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5"/>
      <c r="AK135" s="35"/>
      <c r="AL135" s="35"/>
    </row>
    <row r="136" spans="1:38" ht="14.25">
      <c r="A136" s="31"/>
      <c r="B136" s="31"/>
      <c r="C136" s="455"/>
      <c r="D136" s="31"/>
      <c r="E136" s="35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5"/>
      <c r="AK136" s="35"/>
      <c r="AL136" s="35"/>
    </row>
    <row r="137" spans="1:38" ht="14.25">
      <c r="A137" s="31"/>
      <c r="B137" s="31"/>
      <c r="C137" s="455"/>
      <c r="D137" s="31"/>
      <c r="E137" s="35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5"/>
      <c r="AK137" s="35"/>
      <c r="AL137" s="35"/>
    </row>
    <row r="138" spans="1:38" ht="14.25">
      <c r="A138" s="31"/>
      <c r="B138" s="31"/>
      <c r="C138" s="455"/>
      <c r="D138" s="31"/>
      <c r="E138" s="35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5"/>
      <c r="AK138" s="35"/>
      <c r="AL138" s="35"/>
    </row>
    <row r="139" spans="1:38" ht="14.25">
      <c r="A139" s="31"/>
      <c r="B139" s="31"/>
      <c r="C139" s="455"/>
      <c r="D139" s="31"/>
      <c r="E139" s="35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5"/>
      <c r="AK139" s="35"/>
      <c r="AL139" s="35"/>
    </row>
    <row r="140" spans="1:38" ht="14.25">
      <c r="A140" s="31"/>
      <c r="B140" s="31"/>
      <c r="C140" s="455"/>
      <c r="D140" s="31"/>
      <c r="E140" s="35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5"/>
      <c r="AK140" s="35"/>
      <c r="AL140" s="35"/>
    </row>
    <row r="141" spans="1:38" ht="14.25">
      <c r="A141" s="31"/>
      <c r="B141" s="31"/>
      <c r="C141" s="455"/>
      <c r="D141" s="31"/>
      <c r="E141" s="35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5"/>
      <c r="AK141" s="35"/>
      <c r="AL141" s="35"/>
    </row>
    <row r="142" spans="1:38" ht="14.25">
      <c r="A142" s="31"/>
      <c r="B142" s="31"/>
      <c r="C142" s="455"/>
      <c r="D142" s="31"/>
      <c r="E142" s="35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5"/>
      <c r="AK142" s="35"/>
      <c r="AL142" s="35"/>
    </row>
    <row r="143" spans="1:38" ht="14.25">
      <c r="A143" s="31"/>
      <c r="B143" s="31"/>
      <c r="C143" s="455"/>
      <c r="D143" s="31"/>
      <c r="E143" s="35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5"/>
      <c r="AK143" s="35"/>
      <c r="AL143" s="35"/>
    </row>
    <row r="144" spans="1:38" ht="14.25">
      <c r="A144" s="31"/>
      <c r="B144" s="31"/>
      <c r="C144" s="455"/>
      <c r="D144" s="31"/>
      <c r="E144" s="35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5"/>
      <c r="AK144" s="35"/>
      <c r="AL144" s="35"/>
    </row>
    <row r="145" spans="1:38" ht="14.25">
      <c r="A145" s="31"/>
      <c r="B145" s="31"/>
      <c r="C145" s="455"/>
      <c r="D145" s="31"/>
      <c r="E145" s="35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5"/>
      <c r="AK145" s="35"/>
      <c r="AL145" s="35"/>
    </row>
    <row r="146" spans="1:38" ht="14.25">
      <c r="A146" s="31"/>
      <c r="B146" s="31"/>
      <c r="C146" s="455"/>
      <c r="D146" s="31"/>
      <c r="E146" s="35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5"/>
      <c r="AK146" s="35"/>
      <c r="AL146" s="35"/>
    </row>
    <row r="147" spans="1:38" ht="14.25">
      <c r="A147" s="31"/>
      <c r="B147" s="31"/>
      <c r="C147" s="455"/>
      <c r="D147" s="31"/>
      <c r="E147" s="35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5"/>
      <c r="AK147" s="35"/>
      <c r="AL147" s="35"/>
    </row>
    <row r="148" spans="1:38" ht="14.25">
      <c r="A148" s="31"/>
      <c r="B148" s="31"/>
      <c r="C148" s="455"/>
      <c r="D148" s="31"/>
      <c r="E148" s="35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5"/>
      <c r="AK148" s="35"/>
      <c r="AL148" s="35"/>
    </row>
    <row r="149" spans="1:38" ht="14.25">
      <c r="A149" s="31"/>
      <c r="B149" s="31"/>
      <c r="C149" s="455"/>
      <c r="D149" s="31"/>
      <c r="E149" s="35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5"/>
      <c r="AK149" s="35"/>
      <c r="AL149" s="35"/>
    </row>
    <row r="150" spans="1:38" ht="14.25">
      <c r="A150" s="31"/>
      <c r="B150" s="31"/>
      <c r="C150" s="455"/>
      <c r="D150" s="31"/>
      <c r="E150" s="35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5"/>
      <c r="AK150" s="35"/>
      <c r="AL150" s="35"/>
    </row>
    <row r="151" spans="1:38" ht="14.25">
      <c r="A151" s="31"/>
      <c r="B151" s="31"/>
      <c r="C151" s="455"/>
      <c r="D151" s="31"/>
      <c r="E151" s="35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5"/>
      <c r="AK151" s="35"/>
      <c r="AL151" s="35"/>
    </row>
    <row r="152" spans="1:38" ht="14.25">
      <c r="A152" s="31"/>
      <c r="B152" s="31"/>
      <c r="C152" s="455"/>
      <c r="D152" s="31"/>
      <c r="E152" s="35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5"/>
      <c r="AK152" s="35"/>
      <c r="AL152" s="35"/>
    </row>
    <row r="153" spans="1:38" ht="14.25">
      <c r="A153" s="31"/>
      <c r="B153" s="31"/>
      <c r="C153" s="455"/>
      <c r="D153" s="31"/>
      <c r="E153" s="35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5"/>
      <c r="AK153" s="35"/>
      <c r="AL153" s="35"/>
    </row>
    <row r="154" spans="1:38" ht="14.25">
      <c r="A154" s="31"/>
      <c r="B154" s="31"/>
      <c r="C154" s="455"/>
      <c r="D154" s="31"/>
      <c r="E154" s="35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5"/>
      <c r="AK154" s="35"/>
      <c r="AL154" s="35"/>
    </row>
    <row r="155" spans="1:38" ht="14.25">
      <c r="A155" s="31"/>
      <c r="B155" s="31"/>
      <c r="C155" s="455"/>
      <c r="D155" s="31"/>
      <c r="E155" s="35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5"/>
      <c r="AK155" s="35"/>
      <c r="AL155" s="35"/>
    </row>
    <row r="156" spans="1:38" ht="14.25">
      <c r="A156" s="31"/>
      <c r="B156" s="31"/>
      <c r="C156" s="455"/>
      <c r="D156" s="31"/>
      <c r="E156" s="35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5"/>
      <c r="AK156" s="35"/>
      <c r="AL156" s="35"/>
    </row>
  </sheetData>
  <sheetProtection/>
  <mergeCells count="23">
    <mergeCell ref="A1:AL3"/>
    <mergeCell ref="D4:D5"/>
    <mergeCell ref="AJ4:AJ5"/>
    <mergeCell ref="AK4:AK5"/>
    <mergeCell ref="AL4:AL5"/>
    <mergeCell ref="D8:D9"/>
    <mergeCell ref="V29:AI29"/>
    <mergeCell ref="D11:D12"/>
    <mergeCell ref="D19:D20"/>
    <mergeCell ref="B27:D27"/>
    <mergeCell ref="B28:D28"/>
    <mergeCell ref="F28:G28"/>
    <mergeCell ref="H28:R28"/>
    <mergeCell ref="F30:G30"/>
    <mergeCell ref="H30:R30"/>
    <mergeCell ref="T30:U30"/>
    <mergeCell ref="V30:AI30"/>
    <mergeCell ref="V31:AI31"/>
    <mergeCell ref="T28:U28"/>
    <mergeCell ref="V28:AI28"/>
    <mergeCell ref="F29:G29"/>
    <mergeCell ref="H29:R29"/>
    <mergeCell ref="T29:U29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A1" sqref="A1:AM3"/>
    </sheetView>
  </sheetViews>
  <sheetFormatPr defaultColWidth="11.57421875" defaultRowHeight="15"/>
  <cols>
    <col min="1" max="1" width="6.7109375" style="38" customWidth="1"/>
    <col min="2" max="2" width="25.140625" style="38" customWidth="1"/>
    <col min="3" max="3" width="9.00390625" style="38" customWidth="1"/>
    <col min="4" max="4" width="6.57421875" style="38" customWidth="1"/>
    <col min="5" max="5" width="6.140625" style="39" bestFit="1" customWidth="1"/>
    <col min="6" max="36" width="2.8515625" style="38" customWidth="1"/>
    <col min="37" max="37" width="5.8515625" style="40" customWidth="1"/>
    <col min="38" max="38" width="5.28125" style="40" customWidth="1"/>
    <col min="39" max="39" width="6.7109375" style="40" customWidth="1"/>
    <col min="40" max="243" width="9.140625" style="38" customWidth="1"/>
  </cols>
  <sheetData>
    <row r="1" spans="1:41" s="41" customFormat="1" ht="9.75" customHeight="1">
      <c r="A1" s="707" t="s">
        <v>316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9"/>
      <c r="AN1" s="458"/>
      <c r="AO1" s="459"/>
    </row>
    <row r="2" spans="1:41" s="41" customFormat="1" ht="9.75" customHeight="1">
      <c r="A2" s="710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1"/>
      <c r="AM2" s="712"/>
      <c r="AN2" s="123"/>
      <c r="AO2" s="460"/>
    </row>
    <row r="3" spans="1:41" s="45" customFormat="1" ht="24" customHeight="1" thickBot="1">
      <c r="A3" s="713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5"/>
      <c r="AN3" s="123"/>
      <c r="AO3" s="460"/>
    </row>
    <row r="4" spans="1:41" s="45" customFormat="1" ht="19.5" customHeight="1">
      <c r="A4" s="461" t="s">
        <v>16</v>
      </c>
      <c r="B4" s="462" t="s">
        <v>0</v>
      </c>
      <c r="C4" s="463" t="s">
        <v>43</v>
      </c>
      <c r="D4" s="463" t="s">
        <v>1</v>
      </c>
      <c r="E4" s="716" t="s">
        <v>2</v>
      </c>
      <c r="F4" s="464">
        <v>1</v>
      </c>
      <c r="G4" s="464">
        <v>2</v>
      </c>
      <c r="H4" s="464">
        <v>3</v>
      </c>
      <c r="I4" s="464">
        <v>4</v>
      </c>
      <c r="J4" s="464">
        <v>5</v>
      </c>
      <c r="K4" s="464">
        <v>6</v>
      </c>
      <c r="L4" s="464">
        <v>7</v>
      </c>
      <c r="M4" s="464">
        <v>8</v>
      </c>
      <c r="N4" s="464">
        <v>9</v>
      </c>
      <c r="O4" s="464">
        <v>10</v>
      </c>
      <c r="P4" s="464">
        <v>11</v>
      </c>
      <c r="Q4" s="464">
        <v>12</v>
      </c>
      <c r="R4" s="464">
        <v>13</v>
      </c>
      <c r="S4" s="464">
        <v>14</v>
      </c>
      <c r="T4" s="464">
        <v>15</v>
      </c>
      <c r="U4" s="464">
        <v>16</v>
      </c>
      <c r="V4" s="464">
        <v>17</v>
      </c>
      <c r="W4" s="464">
        <v>18</v>
      </c>
      <c r="X4" s="464">
        <v>19</v>
      </c>
      <c r="Y4" s="464">
        <v>20</v>
      </c>
      <c r="Z4" s="464">
        <v>21</v>
      </c>
      <c r="AA4" s="464">
        <v>22</v>
      </c>
      <c r="AB4" s="464">
        <v>23</v>
      </c>
      <c r="AC4" s="464">
        <v>24</v>
      </c>
      <c r="AD4" s="464">
        <v>25</v>
      </c>
      <c r="AE4" s="464">
        <v>26</v>
      </c>
      <c r="AF4" s="464">
        <v>27</v>
      </c>
      <c r="AG4" s="464">
        <v>28</v>
      </c>
      <c r="AH4" s="464">
        <v>29</v>
      </c>
      <c r="AI4" s="464">
        <v>30</v>
      </c>
      <c r="AJ4" s="464">
        <v>31</v>
      </c>
      <c r="AK4" s="718" t="s">
        <v>3</v>
      </c>
      <c r="AL4" s="719" t="s">
        <v>4</v>
      </c>
      <c r="AM4" s="720" t="s">
        <v>5</v>
      </c>
      <c r="AN4" s="41"/>
      <c r="AO4" s="41"/>
    </row>
    <row r="5" spans="1:41" s="45" customFormat="1" ht="19.5" customHeight="1" thickBot="1">
      <c r="A5" s="465"/>
      <c r="B5" s="466" t="s">
        <v>317</v>
      </c>
      <c r="C5" s="467"/>
      <c r="D5" s="467"/>
      <c r="E5" s="717"/>
      <c r="F5" s="377" t="s">
        <v>9</v>
      </c>
      <c r="G5" s="377" t="s">
        <v>8</v>
      </c>
      <c r="H5" s="377" t="s">
        <v>10</v>
      </c>
      <c r="I5" s="377" t="s">
        <v>11</v>
      </c>
      <c r="J5" s="377" t="s">
        <v>11</v>
      </c>
      <c r="K5" s="377" t="s">
        <v>8</v>
      </c>
      <c r="L5" s="377" t="s">
        <v>8</v>
      </c>
      <c r="M5" s="377" t="s">
        <v>9</v>
      </c>
      <c r="N5" s="377" t="s">
        <v>8</v>
      </c>
      <c r="O5" s="377" t="s">
        <v>10</v>
      </c>
      <c r="P5" s="377" t="s">
        <v>11</v>
      </c>
      <c r="Q5" s="377" t="s">
        <v>11</v>
      </c>
      <c r="R5" s="377" t="s">
        <v>8</v>
      </c>
      <c r="S5" s="377" t="s">
        <v>8</v>
      </c>
      <c r="T5" s="377" t="s">
        <v>9</v>
      </c>
      <c r="U5" s="377" t="s">
        <v>8</v>
      </c>
      <c r="V5" s="377" t="s">
        <v>10</v>
      </c>
      <c r="W5" s="377" t="s">
        <v>11</v>
      </c>
      <c r="X5" s="377" t="s">
        <v>11</v>
      </c>
      <c r="Y5" s="377" t="s">
        <v>8</v>
      </c>
      <c r="Z5" s="377" t="s">
        <v>8</v>
      </c>
      <c r="AA5" s="377" t="s">
        <v>9</v>
      </c>
      <c r="AB5" s="377" t="s">
        <v>8</v>
      </c>
      <c r="AC5" s="377" t="s">
        <v>10</v>
      </c>
      <c r="AD5" s="377" t="s">
        <v>11</v>
      </c>
      <c r="AE5" s="377" t="s">
        <v>11</v>
      </c>
      <c r="AF5" s="377" t="s">
        <v>8</v>
      </c>
      <c r="AG5" s="377" t="s">
        <v>8</v>
      </c>
      <c r="AH5" s="377" t="s">
        <v>9</v>
      </c>
      <c r="AI5" s="377" t="s">
        <v>8</v>
      </c>
      <c r="AJ5" s="377" t="s">
        <v>10</v>
      </c>
      <c r="AK5" s="690"/>
      <c r="AL5" s="691"/>
      <c r="AM5" s="692"/>
      <c r="AN5" s="41"/>
      <c r="AO5" s="41"/>
    </row>
    <row r="6" spans="1:39" s="45" customFormat="1" ht="19.5" customHeight="1" thickBot="1">
      <c r="A6" s="468" t="s">
        <v>318</v>
      </c>
      <c r="B6" s="469" t="s">
        <v>319</v>
      </c>
      <c r="C6" s="470">
        <v>1378</v>
      </c>
      <c r="D6" s="471" t="s">
        <v>320</v>
      </c>
      <c r="E6" s="472" t="s">
        <v>321</v>
      </c>
      <c r="F6" s="473" t="s">
        <v>322</v>
      </c>
      <c r="G6" s="474" t="s">
        <v>15</v>
      </c>
      <c r="H6" s="474" t="s">
        <v>15</v>
      </c>
      <c r="I6" s="474" t="s">
        <v>15</v>
      </c>
      <c r="J6" s="474" t="s">
        <v>15</v>
      </c>
      <c r="K6" s="474" t="s">
        <v>15</v>
      </c>
      <c r="L6" s="473"/>
      <c r="M6" s="473"/>
      <c r="N6" s="474" t="s">
        <v>15</v>
      </c>
      <c r="O6" s="474" t="s">
        <v>323</v>
      </c>
      <c r="P6" s="474" t="s">
        <v>323</v>
      </c>
      <c r="Q6" s="474" t="s">
        <v>323</v>
      </c>
      <c r="R6" s="474" t="s">
        <v>15</v>
      </c>
      <c r="S6" s="473"/>
      <c r="T6" s="473"/>
      <c r="U6" s="474" t="s">
        <v>323</v>
      </c>
      <c r="V6" s="474" t="s">
        <v>15</v>
      </c>
      <c r="W6" s="474" t="s">
        <v>323</v>
      </c>
      <c r="X6" s="474" t="s">
        <v>323</v>
      </c>
      <c r="Y6" s="474" t="s">
        <v>323</v>
      </c>
      <c r="Z6" s="473"/>
      <c r="AA6" s="473"/>
      <c r="AB6" s="474" t="s">
        <v>323</v>
      </c>
      <c r="AC6" s="474" t="s">
        <v>323</v>
      </c>
      <c r="AD6" s="474" t="s">
        <v>15</v>
      </c>
      <c r="AE6" s="474" t="s">
        <v>323</v>
      </c>
      <c r="AF6" s="474" t="s">
        <v>323</v>
      </c>
      <c r="AG6" s="473"/>
      <c r="AH6" s="473"/>
      <c r="AI6" s="474" t="s">
        <v>15</v>
      </c>
      <c r="AJ6" s="474" t="s">
        <v>15</v>
      </c>
      <c r="AK6" s="475">
        <v>105.6</v>
      </c>
      <c r="AL6" s="476">
        <f>COUNTIF(D6:AK6,"T")*5+COUNTIF(D6:AK6,"P")*12+COUNTIF(D6:AK6,"M")*5+COUNTIF(D6:AK6,"D2")*6+COUNTIF(D6:AK6,"N")*12+COUNTIF(D6:AK6,"T1")*5+COUNTIF(D6:AK6,"D1N")*18+COUNTIF(D6:AK6,"MN")*16+COUNTIF(D6:AK6,"D1")*6+COUNTIF(D6:AK6,"MT1")*10</f>
        <v>171</v>
      </c>
      <c r="AM6" s="477">
        <f>SUM(AL6-91.2)</f>
        <v>79.8</v>
      </c>
    </row>
    <row r="7" spans="1:40" s="45" customFormat="1" ht="19.5" customHeight="1">
      <c r="A7" s="478" t="s">
        <v>16</v>
      </c>
      <c r="B7" s="479" t="s">
        <v>0</v>
      </c>
      <c r="C7" s="480" t="s">
        <v>43</v>
      </c>
      <c r="D7" s="480" t="s">
        <v>1</v>
      </c>
      <c r="E7" s="698" t="s">
        <v>2</v>
      </c>
      <c r="F7" s="464">
        <v>1</v>
      </c>
      <c r="G7" s="464">
        <v>2</v>
      </c>
      <c r="H7" s="464">
        <v>3</v>
      </c>
      <c r="I7" s="464">
        <v>4</v>
      </c>
      <c r="J7" s="464">
        <v>5</v>
      </c>
      <c r="K7" s="464">
        <v>6</v>
      </c>
      <c r="L7" s="464">
        <v>7</v>
      </c>
      <c r="M7" s="464">
        <v>8</v>
      </c>
      <c r="N7" s="464">
        <v>9</v>
      </c>
      <c r="O7" s="464">
        <v>10</v>
      </c>
      <c r="P7" s="464">
        <v>11</v>
      </c>
      <c r="Q7" s="464">
        <v>12</v>
      </c>
      <c r="R7" s="464">
        <v>13</v>
      </c>
      <c r="S7" s="464">
        <v>14</v>
      </c>
      <c r="T7" s="464">
        <v>15</v>
      </c>
      <c r="U7" s="464">
        <v>16</v>
      </c>
      <c r="V7" s="464">
        <v>17</v>
      </c>
      <c r="W7" s="464">
        <v>18</v>
      </c>
      <c r="X7" s="464">
        <v>19</v>
      </c>
      <c r="Y7" s="464">
        <v>20</v>
      </c>
      <c r="Z7" s="464">
        <v>21</v>
      </c>
      <c r="AA7" s="464">
        <v>22</v>
      </c>
      <c r="AB7" s="464">
        <v>23</v>
      </c>
      <c r="AC7" s="464">
        <v>24</v>
      </c>
      <c r="AD7" s="464">
        <v>25</v>
      </c>
      <c r="AE7" s="464">
        <v>26</v>
      </c>
      <c r="AF7" s="464">
        <v>27</v>
      </c>
      <c r="AG7" s="464">
        <v>28</v>
      </c>
      <c r="AH7" s="464">
        <v>29</v>
      </c>
      <c r="AI7" s="464">
        <v>30</v>
      </c>
      <c r="AJ7" s="464">
        <v>31</v>
      </c>
      <c r="AK7" s="699" t="s">
        <v>3</v>
      </c>
      <c r="AL7" s="700" t="s">
        <v>4</v>
      </c>
      <c r="AM7" s="701" t="s">
        <v>5</v>
      </c>
      <c r="AN7" s="481"/>
    </row>
    <row r="8" spans="1:41" s="45" customFormat="1" ht="19.5" customHeight="1">
      <c r="A8" s="478"/>
      <c r="B8" s="479" t="s">
        <v>317</v>
      </c>
      <c r="C8" s="480"/>
      <c r="D8" s="480"/>
      <c r="E8" s="698"/>
      <c r="F8" s="377" t="s">
        <v>9</v>
      </c>
      <c r="G8" s="377" t="s">
        <v>8</v>
      </c>
      <c r="H8" s="377" t="s">
        <v>10</v>
      </c>
      <c r="I8" s="377" t="s">
        <v>11</v>
      </c>
      <c r="J8" s="377" t="s">
        <v>11</v>
      </c>
      <c r="K8" s="377" t="s">
        <v>8</v>
      </c>
      <c r="L8" s="377" t="s">
        <v>8</v>
      </c>
      <c r="M8" s="377" t="s">
        <v>9</v>
      </c>
      <c r="N8" s="377" t="s">
        <v>8</v>
      </c>
      <c r="O8" s="377" t="s">
        <v>10</v>
      </c>
      <c r="P8" s="377" t="s">
        <v>11</v>
      </c>
      <c r="Q8" s="377" t="s">
        <v>11</v>
      </c>
      <c r="R8" s="377" t="s">
        <v>8</v>
      </c>
      <c r="S8" s="377" t="s">
        <v>8</v>
      </c>
      <c r="T8" s="377" t="s">
        <v>9</v>
      </c>
      <c r="U8" s="377" t="s">
        <v>8</v>
      </c>
      <c r="V8" s="377" t="s">
        <v>10</v>
      </c>
      <c r="W8" s="377" t="s">
        <v>11</v>
      </c>
      <c r="X8" s="377" t="s">
        <v>11</v>
      </c>
      <c r="Y8" s="377" t="s">
        <v>8</v>
      </c>
      <c r="Z8" s="377" t="s">
        <v>8</v>
      </c>
      <c r="AA8" s="377" t="s">
        <v>9</v>
      </c>
      <c r="AB8" s="377" t="s">
        <v>8</v>
      </c>
      <c r="AC8" s="377" t="s">
        <v>10</v>
      </c>
      <c r="AD8" s="377" t="s">
        <v>11</v>
      </c>
      <c r="AE8" s="377" t="s">
        <v>11</v>
      </c>
      <c r="AF8" s="377" t="s">
        <v>8</v>
      </c>
      <c r="AG8" s="377" t="s">
        <v>8</v>
      </c>
      <c r="AH8" s="377" t="s">
        <v>9</v>
      </c>
      <c r="AI8" s="377" t="s">
        <v>8</v>
      </c>
      <c r="AJ8" s="377" t="s">
        <v>10</v>
      </c>
      <c r="AK8" s="699"/>
      <c r="AL8" s="700"/>
      <c r="AM8" s="701"/>
      <c r="AN8" s="41"/>
      <c r="AO8" s="41"/>
    </row>
    <row r="9" spans="1:39" s="45" customFormat="1" ht="19.5" customHeight="1" thickBot="1">
      <c r="A9" s="482" t="s">
        <v>324</v>
      </c>
      <c r="B9" s="483" t="s">
        <v>325</v>
      </c>
      <c r="C9" s="484" t="s">
        <v>326</v>
      </c>
      <c r="D9" s="471" t="s">
        <v>320</v>
      </c>
      <c r="E9" s="472" t="s">
        <v>327</v>
      </c>
      <c r="F9" s="473"/>
      <c r="G9" s="474" t="s">
        <v>281</v>
      </c>
      <c r="H9" s="474" t="s">
        <v>10</v>
      </c>
      <c r="I9" s="474" t="s">
        <v>10</v>
      </c>
      <c r="J9" s="474" t="s">
        <v>10</v>
      </c>
      <c r="K9" s="474" t="s">
        <v>10</v>
      </c>
      <c r="L9" s="473"/>
      <c r="M9" s="473" t="s">
        <v>322</v>
      </c>
      <c r="N9" s="474" t="s">
        <v>10</v>
      </c>
      <c r="O9" s="474" t="s">
        <v>10</v>
      </c>
      <c r="P9" s="474" t="s">
        <v>10</v>
      </c>
      <c r="Q9" s="474" t="s">
        <v>10</v>
      </c>
      <c r="R9" s="474" t="s">
        <v>10</v>
      </c>
      <c r="S9" s="473"/>
      <c r="T9" s="473"/>
      <c r="U9" s="474" t="s">
        <v>10</v>
      </c>
      <c r="V9" s="474" t="s">
        <v>10</v>
      </c>
      <c r="W9" s="474" t="s">
        <v>10</v>
      </c>
      <c r="X9" s="474" t="s">
        <v>10</v>
      </c>
      <c r="Y9" s="474" t="s">
        <v>10</v>
      </c>
      <c r="Z9" s="473"/>
      <c r="AA9" s="473"/>
      <c r="AB9" s="474" t="s">
        <v>10</v>
      </c>
      <c r="AC9" s="474" t="s">
        <v>10</v>
      </c>
      <c r="AD9" s="474" t="s">
        <v>10</v>
      </c>
      <c r="AE9" s="474" t="s">
        <v>10</v>
      </c>
      <c r="AF9" s="474" t="s">
        <v>10</v>
      </c>
      <c r="AG9" s="473"/>
      <c r="AH9" s="473"/>
      <c r="AI9" s="474" t="s">
        <v>281</v>
      </c>
      <c r="AJ9" s="474" t="s">
        <v>10</v>
      </c>
      <c r="AK9" s="475">
        <v>105.6</v>
      </c>
      <c r="AL9" s="476">
        <f>COUNTIF(D9:AK9,"T")*5+COUNTIF(D9:AK9,"P")*12+COUNTIF(D9:AK9,"M")*5+COUNTIF(D9:AK9,"D2")*6+COUNTIF(D9:AK9,"N")*12+COUNTIF(D9:AK9,"T1")*5+COUNTIF(D9:AK9,"D1N")*18+COUNTIF(D9:AK9,"MN")*16+COUNTIF(D9:AK9,"D1")*6+COUNTIF(D9:AK9,"AT")*5</f>
        <v>106</v>
      </c>
      <c r="AM9" s="477">
        <f>SUM(AL9-105.6)</f>
        <v>0.4000000000000057</v>
      </c>
    </row>
    <row r="10" spans="1:39" s="45" customFormat="1" ht="19.5" customHeight="1">
      <c r="A10" s="478" t="s">
        <v>16</v>
      </c>
      <c r="B10" s="479" t="s">
        <v>0</v>
      </c>
      <c r="C10" s="480" t="s">
        <v>43</v>
      </c>
      <c r="D10" s="480" t="s">
        <v>1</v>
      </c>
      <c r="E10" s="698" t="s">
        <v>2</v>
      </c>
      <c r="F10" s="464">
        <v>1</v>
      </c>
      <c r="G10" s="464">
        <v>2</v>
      </c>
      <c r="H10" s="464">
        <v>3</v>
      </c>
      <c r="I10" s="464">
        <v>4</v>
      </c>
      <c r="J10" s="464">
        <v>5</v>
      </c>
      <c r="K10" s="464">
        <v>6</v>
      </c>
      <c r="L10" s="464">
        <v>7</v>
      </c>
      <c r="M10" s="464">
        <v>8</v>
      </c>
      <c r="N10" s="464">
        <v>9</v>
      </c>
      <c r="O10" s="464">
        <v>10</v>
      </c>
      <c r="P10" s="464">
        <v>11</v>
      </c>
      <c r="Q10" s="464">
        <v>12</v>
      </c>
      <c r="R10" s="464">
        <v>13</v>
      </c>
      <c r="S10" s="464">
        <v>14</v>
      </c>
      <c r="T10" s="464">
        <v>15</v>
      </c>
      <c r="U10" s="464">
        <v>16</v>
      </c>
      <c r="V10" s="464">
        <v>17</v>
      </c>
      <c r="W10" s="464">
        <v>18</v>
      </c>
      <c r="X10" s="464">
        <v>19</v>
      </c>
      <c r="Y10" s="464">
        <v>20</v>
      </c>
      <c r="Z10" s="464">
        <v>21</v>
      </c>
      <c r="AA10" s="464">
        <v>22</v>
      </c>
      <c r="AB10" s="464">
        <v>23</v>
      </c>
      <c r="AC10" s="464">
        <v>24</v>
      </c>
      <c r="AD10" s="464">
        <v>25</v>
      </c>
      <c r="AE10" s="464">
        <v>26</v>
      </c>
      <c r="AF10" s="464">
        <v>27</v>
      </c>
      <c r="AG10" s="464">
        <v>28</v>
      </c>
      <c r="AH10" s="464">
        <v>29</v>
      </c>
      <c r="AI10" s="464">
        <v>30</v>
      </c>
      <c r="AJ10" s="464">
        <v>31</v>
      </c>
      <c r="AK10" s="699" t="s">
        <v>3</v>
      </c>
      <c r="AL10" s="700" t="s">
        <v>4</v>
      </c>
      <c r="AM10" s="701" t="s">
        <v>5</v>
      </c>
    </row>
    <row r="11" spans="1:41" s="45" customFormat="1" ht="19.5" customHeight="1" thickBot="1">
      <c r="A11" s="478"/>
      <c r="B11" s="479" t="s">
        <v>317</v>
      </c>
      <c r="C11" s="480"/>
      <c r="D11" s="480"/>
      <c r="E11" s="698"/>
      <c r="F11" s="377" t="s">
        <v>9</v>
      </c>
      <c r="G11" s="377" t="s">
        <v>8</v>
      </c>
      <c r="H11" s="377" t="s">
        <v>10</v>
      </c>
      <c r="I11" s="377" t="s">
        <v>11</v>
      </c>
      <c r="J11" s="377" t="s">
        <v>11</v>
      </c>
      <c r="K11" s="377" t="s">
        <v>8</v>
      </c>
      <c r="L11" s="377" t="s">
        <v>8</v>
      </c>
      <c r="M11" s="377" t="s">
        <v>9</v>
      </c>
      <c r="N11" s="485" t="s">
        <v>8</v>
      </c>
      <c r="O11" s="485" t="s">
        <v>10</v>
      </c>
      <c r="P11" s="485" t="s">
        <v>11</v>
      </c>
      <c r="Q11" s="485" t="s">
        <v>11</v>
      </c>
      <c r="R11" s="485" t="s">
        <v>8</v>
      </c>
      <c r="S11" s="485" t="s">
        <v>8</v>
      </c>
      <c r="T11" s="485" t="s">
        <v>9</v>
      </c>
      <c r="U11" s="485" t="s">
        <v>8</v>
      </c>
      <c r="V11" s="485" t="s">
        <v>10</v>
      </c>
      <c r="W11" s="485" t="s">
        <v>11</v>
      </c>
      <c r="X11" s="485" t="s">
        <v>11</v>
      </c>
      <c r="Y11" s="485" t="s">
        <v>8</v>
      </c>
      <c r="Z11" s="485" t="s">
        <v>8</v>
      </c>
      <c r="AA11" s="485" t="s">
        <v>9</v>
      </c>
      <c r="AB11" s="485" t="s">
        <v>8</v>
      </c>
      <c r="AC11" s="485" t="s">
        <v>10</v>
      </c>
      <c r="AD11" s="485" t="s">
        <v>11</v>
      </c>
      <c r="AE11" s="485" t="s">
        <v>11</v>
      </c>
      <c r="AF11" s="485" t="s">
        <v>8</v>
      </c>
      <c r="AG11" s="485" t="s">
        <v>8</v>
      </c>
      <c r="AH11" s="377" t="s">
        <v>9</v>
      </c>
      <c r="AI11" s="377" t="s">
        <v>8</v>
      </c>
      <c r="AJ11" s="377" t="s">
        <v>10</v>
      </c>
      <c r="AK11" s="699"/>
      <c r="AL11" s="700"/>
      <c r="AM11" s="701"/>
      <c r="AN11" s="41"/>
      <c r="AO11" s="41"/>
    </row>
    <row r="12" spans="1:39" s="45" customFormat="1" ht="19.5" customHeight="1" thickBot="1">
      <c r="A12" s="486" t="s">
        <v>328</v>
      </c>
      <c r="B12" s="483" t="s">
        <v>329</v>
      </c>
      <c r="C12" s="487" t="s">
        <v>330</v>
      </c>
      <c r="D12" s="471" t="s">
        <v>320</v>
      </c>
      <c r="E12" s="197" t="s">
        <v>331</v>
      </c>
      <c r="F12" s="473" t="s">
        <v>332</v>
      </c>
      <c r="G12" s="474" t="s">
        <v>333</v>
      </c>
      <c r="H12" s="474" t="s">
        <v>334</v>
      </c>
      <c r="I12" s="474" t="s">
        <v>334</v>
      </c>
      <c r="J12" s="474" t="s">
        <v>334</v>
      </c>
      <c r="K12" s="474" t="s">
        <v>334</v>
      </c>
      <c r="L12" s="473"/>
      <c r="M12" s="488" t="s">
        <v>332</v>
      </c>
      <c r="N12" s="704" t="s">
        <v>335</v>
      </c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6"/>
      <c r="AH12" s="489"/>
      <c r="AI12" s="474" t="s">
        <v>334</v>
      </c>
      <c r="AJ12" s="474" t="s">
        <v>334</v>
      </c>
      <c r="AK12" s="490">
        <v>105.6</v>
      </c>
      <c r="AL12" s="476">
        <f>COUNTIF(D12:AK12,"T")*5+COUNTIF(D12:AK12,"P")*12+COUNTIF(D12:AK12,"M")*5+COUNTIF(D12:AK12,"D2")*6+COUNTIF(D12:AK12,"N")*12+COUNTIF(D12:AK12,"T1")*5+COUNTIF(D12:AK12,"D1N")*18+COUNTIF(D12:AK12,"MN")*16+COUNTIF(D12:AK12,"D1")*6+COUNTIF(D12:AK12,"TT1")*9</f>
        <v>51</v>
      </c>
      <c r="AM12" s="477">
        <f>SUM(AL12-33.6)</f>
        <v>17.4</v>
      </c>
    </row>
    <row r="13" spans="1:39" s="45" customFormat="1" ht="19.5" customHeight="1">
      <c r="A13" s="478" t="s">
        <v>16</v>
      </c>
      <c r="B13" s="479" t="s">
        <v>0</v>
      </c>
      <c r="C13" s="480" t="s">
        <v>43</v>
      </c>
      <c r="D13" s="480" t="s">
        <v>1</v>
      </c>
      <c r="E13" s="698" t="s">
        <v>2</v>
      </c>
      <c r="F13" s="464">
        <v>1</v>
      </c>
      <c r="G13" s="464">
        <v>2</v>
      </c>
      <c r="H13" s="464">
        <v>3</v>
      </c>
      <c r="I13" s="464">
        <v>4</v>
      </c>
      <c r="J13" s="464">
        <v>5</v>
      </c>
      <c r="K13" s="464">
        <v>6</v>
      </c>
      <c r="L13" s="464">
        <v>7</v>
      </c>
      <c r="M13" s="464">
        <v>8</v>
      </c>
      <c r="N13" s="464">
        <v>9</v>
      </c>
      <c r="O13" s="464">
        <v>10</v>
      </c>
      <c r="P13" s="464">
        <v>11</v>
      </c>
      <c r="Q13" s="464">
        <v>12</v>
      </c>
      <c r="R13" s="464">
        <v>13</v>
      </c>
      <c r="S13" s="464">
        <v>14</v>
      </c>
      <c r="T13" s="464">
        <v>15</v>
      </c>
      <c r="U13" s="464">
        <v>16</v>
      </c>
      <c r="V13" s="464">
        <v>17</v>
      </c>
      <c r="W13" s="464">
        <v>18</v>
      </c>
      <c r="X13" s="464">
        <v>19</v>
      </c>
      <c r="Y13" s="464">
        <v>20</v>
      </c>
      <c r="Z13" s="464">
        <v>21</v>
      </c>
      <c r="AA13" s="464">
        <v>22</v>
      </c>
      <c r="AB13" s="464">
        <v>23</v>
      </c>
      <c r="AC13" s="464">
        <v>24</v>
      </c>
      <c r="AD13" s="464">
        <v>25</v>
      </c>
      <c r="AE13" s="464">
        <v>26</v>
      </c>
      <c r="AF13" s="464">
        <v>27</v>
      </c>
      <c r="AG13" s="464">
        <v>28</v>
      </c>
      <c r="AH13" s="464">
        <v>29</v>
      </c>
      <c r="AI13" s="464">
        <v>30</v>
      </c>
      <c r="AJ13" s="464">
        <v>31</v>
      </c>
      <c r="AK13" s="699" t="s">
        <v>3</v>
      </c>
      <c r="AL13" s="700" t="s">
        <v>4</v>
      </c>
      <c r="AM13" s="701" t="s">
        <v>5</v>
      </c>
    </row>
    <row r="14" spans="1:41" s="45" customFormat="1" ht="19.5" customHeight="1">
      <c r="A14" s="478"/>
      <c r="B14" s="479" t="s">
        <v>317</v>
      </c>
      <c r="C14" s="480"/>
      <c r="D14" s="480"/>
      <c r="E14" s="698"/>
      <c r="F14" s="377" t="s">
        <v>9</v>
      </c>
      <c r="G14" s="377" t="s">
        <v>8</v>
      </c>
      <c r="H14" s="377" t="s">
        <v>10</v>
      </c>
      <c r="I14" s="377" t="s">
        <v>11</v>
      </c>
      <c r="J14" s="377" t="s">
        <v>11</v>
      </c>
      <c r="K14" s="377" t="s">
        <v>8</v>
      </c>
      <c r="L14" s="377" t="s">
        <v>8</v>
      </c>
      <c r="M14" s="377" t="s">
        <v>9</v>
      </c>
      <c r="N14" s="377" t="s">
        <v>8</v>
      </c>
      <c r="O14" s="377" t="s">
        <v>10</v>
      </c>
      <c r="P14" s="377" t="s">
        <v>11</v>
      </c>
      <c r="Q14" s="377" t="s">
        <v>11</v>
      </c>
      <c r="R14" s="377" t="s">
        <v>8</v>
      </c>
      <c r="S14" s="377" t="s">
        <v>8</v>
      </c>
      <c r="T14" s="377" t="s">
        <v>9</v>
      </c>
      <c r="U14" s="377" t="s">
        <v>8</v>
      </c>
      <c r="V14" s="377" t="s">
        <v>10</v>
      </c>
      <c r="W14" s="377" t="s">
        <v>11</v>
      </c>
      <c r="X14" s="377" t="s">
        <v>11</v>
      </c>
      <c r="Y14" s="377" t="s">
        <v>8</v>
      </c>
      <c r="Z14" s="377" t="s">
        <v>8</v>
      </c>
      <c r="AA14" s="377" t="s">
        <v>9</v>
      </c>
      <c r="AB14" s="377" t="s">
        <v>8</v>
      </c>
      <c r="AC14" s="377" t="s">
        <v>10</v>
      </c>
      <c r="AD14" s="377" t="s">
        <v>11</v>
      </c>
      <c r="AE14" s="377" t="s">
        <v>11</v>
      </c>
      <c r="AF14" s="377" t="s">
        <v>8</v>
      </c>
      <c r="AG14" s="377" t="s">
        <v>8</v>
      </c>
      <c r="AH14" s="377" t="s">
        <v>9</v>
      </c>
      <c r="AI14" s="377" t="s">
        <v>8</v>
      </c>
      <c r="AJ14" s="377" t="s">
        <v>10</v>
      </c>
      <c r="AK14" s="699"/>
      <c r="AL14" s="700"/>
      <c r="AM14" s="701"/>
      <c r="AN14" s="41"/>
      <c r="AO14" s="41"/>
    </row>
    <row r="15" spans="1:39" s="45" customFormat="1" ht="19.5" customHeight="1">
      <c r="A15" s="491" t="s">
        <v>336</v>
      </c>
      <c r="B15" s="492" t="s">
        <v>337</v>
      </c>
      <c r="C15" s="484" t="s">
        <v>338</v>
      </c>
      <c r="D15" s="471" t="s">
        <v>320</v>
      </c>
      <c r="E15" s="472" t="s">
        <v>339</v>
      </c>
      <c r="F15" s="473" t="s">
        <v>281</v>
      </c>
      <c r="G15" s="474"/>
      <c r="H15" s="474"/>
      <c r="I15" s="474"/>
      <c r="J15" s="474" t="s">
        <v>29</v>
      </c>
      <c r="K15" s="474"/>
      <c r="L15" s="473"/>
      <c r="M15" s="473"/>
      <c r="N15" s="474" t="s">
        <v>340</v>
      </c>
      <c r="O15" s="474"/>
      <c r="P15" s="474"/>
      <c r="Q15" s="474"/>
      <c r="R15" s="474" t="s">
        <v>340</v>
      </c>
      <c r="S15" s="473"/>
      <c r="T15" s="473"/>
      <c r="U15" s="474"/>
      <c r="V15" s="474" t="s">
        <v>340</v>
      </c>
      <c r="W15" s="474"/>
      <c r="X15" s="474"/>
      <c r="Y15" s="474"/>
      <c r="Z15" s="473" t="s">
        <v>29</v>
      </c>
      <c r="AA15" s="473"/>
      <c r="AB15" s="474"/>
      <c r="AC15" s="474"/>
      <c r="AD15" s="474" t="s">
        <v>340</v>
      </c>
      <c r="AE15" s="474"/>
      <c r="AF15" s="474"/>
      <c r="AG15" s="473"/>
      <c r="AH15" s="473" t="s">
        <v>29</v>
      </c>
      <c r="AI15" s="474"/>
      <c r="AJ15" s="474"/>
      <c r="AK15" s="475">
        <v>105.6</v>
      </c>
      <c r="AL15" s="476">
        <f>COUNTIF(D15:AK15,"T")*4+COUNTIF(D15:AK15,"P")*12+COUNTIF(D15:AK15,"M")*4+COUNTIF(D15:AK15,"D2")*6+COUNTIF(D15:AK15,"N")*12+COUNTIF(D15:AK15,"T1")*4+COUNTIF(D15:AK15,"D1N")*18+COUNTIF(D15:AK15,"MN")*16+COUNTIF(D15:AK15,"D1")*6+COUNTIF(D15:AK15,"T1N")*17</f>
        <v>104</v>
      </c>
      <c r="AM15" s="477">
        <f>SUM(AL15-105.6)</f>
        <v>-1.5999999999999943</v>
      </c>
    </row>
    <row r="16" spans="1:39" s="45" customFormat="1" ht="19.5" customHeight="1">
      <c r="A16" s="491" t="s">
        <v>341</v>
      </c>
      <c r="B16" s="492" t="s">
        <v>342</v>
      </c>
      <c r="C16" s="484" t="s">
        <v>343</v>
      </c>
      <c r="D16" s="471" t="s">
        <v>320</v>
      </c>
      <c r="E16" s="472" t="s">
        <v>339</v>
      </c>
      <c r="F16" s="473"/>
      <c r="G16" s="474" t="s">
        <v>29</v>
      </c>
      <c r="H16" s="474"/>
      <c r="I16" s="474"/>
      <c r="J16" s="474"/>
      <c r="K16" s="474" t="s">
        <v>29</v>
      </c>
      <c r="L16" s="473"/>
      <c r="M16" s="473" t="s">
        <v>29</v>
      </c>
      <c r="N16" s="474"/>
      <c r="O16" s="474" t="s">
        <v>29</v>
      </c>
      <c r="P16" s="474"/>
      <c r="Q16" s="474"/>
      <c r="R16" s="474"/>
      <c r="S16" s="473" t="s">
        <v>29</v>
      </c>
      <c r="T16" s="473"/>
      <c r="U16" s="474"/>
      <c r="V16" s="474"/>
      <c r="W16" s="474" t="s">
        <v>29</v>
      </c>
      <c r="X16" s="474"/>
      <c r="Y16" s="474"/>
      <c r="Z16" s="473"/>
      <c r="AA16" s="473" t="s">
        <v>29</v>
      </c>
      <c r="AB16" s="474"/>
      <c r="AC16" s="474"/>
      <c r="AD16" s="474"/>
      <c r="AE16" s="474" t="s">
        <v>29</v>
      </c>
      <c r="AF16" s="474"/>
      <c r="AG16" s="473"/>
      <c r="AH16" s="473"/>
      <c r="AI16" s="474" t="s">
        <v>29</v>
      </c>
      <c r="AJ16" s="474"/>
      <c r="AK16" s="490">
        <v>105.6</v>
      </c>
      <c r="AL16" s="476">
        <f>COUNTIF(D16:AK16,"T")*4+COUNTIF(D16:AK16,"P")*12+COUNTIF(D16:AK16,"M")*4+COUNTIF(D16:AK16,"D2")*6+COUNTIF(D16:AK16,"N")*12+COUNTIF(D16:AK16,"T1")*4+COUNTIF(D16:AK16,"D1N")*18+COUNTIF(D16:AK16,"MN")*16+COUNTIF(D16:AK16,"D1")*6+COUNTIF(D16:AK16,"N1")*5</f>
        <v>108</v>
      </c>
      <c r="AM16" s="477">
        <f>SUM(AL16-105.6)</f>
        <v>2.4000000000000057</v>
      </c>
    </row>
    <row r="17" spans="1:39" s="45" customFormat="1" ht="19.5" customHeight="1" thickBot="1">
      <c r="A17" s="491" t="s">
        <v>344</v>
      </c>
      <c r="B17" s="492" t="s">
        <v>345</v>
      </c>
      <c r="C17" s="484">
        <v>65</v>
      </c>
      <c r="D17" s="471" t="s">
        <v>320</v>
      </c>
      <c r="E17" s="472" t="s">
        <v>339</v>
      </c>
      <c r="F17" s="493"/>
      <c r="G17" s="494"/>
      <c r="H17" s="494" t="s">
        <v>29</v>
      </c>
      <c r="I17" s="494" t="s">
        <v>29</v>
      </c>
      <c r="J17" s="494"/>
      <c r="K17" s="494"/>
      <c r="L17" s="493" t="s">
        <v>29</v>
      </c>
      <c r="M17" s="493"/>
      <c r="N17" s="494"/>
      <c r="O17" s="474"/>
      <c r="P17" s="474" t="s">
        <v>29</v>
      </c>
      <c r="Q17" s="474"/>
      <c r="R17" s="474"/>
      <c r="S17" s="473"/>
      <c r="T17" s="473" t="s">
        <v>29</v>
      </c>
      <c r="U17" s="474"/>
      <c r="V17" s="474"/>
      <c r="W17" s="474"/>
      <c r="X17" s="474" t="s">
        <v>29</v>
      </c>
      <c r="Y17" s="474"/>
      <c r="Z17" s="473"/>
      <c r="AA17" s="473"/>
      <c r="AB17" s="474" t="s">
        <v>29</v>
      </c>
      <c r="AC17" s="474"/>
      <c r="AD17" s="474"/>
      <c r="AE17" s="474"/>
      <c r="AF17" s="474" t="s">
        <v>29</v>
      </c>
      <c r="AG17" s="473"/>
      <c r="AH17" s="473"/>
      <c r="AI17" s="474"/>
      <c r="AJ17" s="474" t="s">
        <v>29</v>
      </c>
      <c r="AK17" s="490">
        <v>105.6</v>
      </c>
      <c r="AL17" s="476">
        <f>COUNTIF(D17:AK17,"T")*4+COUNTIF(D17:AK17,"P")*12+COUNTIF(D17:AK17,"M")*4+COUNTIF(D17:AK17,"D2")*6+COUNTIF(D17:AK17,"N")*12+COUNTIF(D17:AK17,"T1")*4+COUNTIF(D17:AK17,"D1N")*18+COUNTIF(D17:AK17,"MN")*16+COUNTIF(D17:AK17,"D1")*6+COUNTIF(D17:AK17,"N1")*5</f>
        <v>108</v>
      </c>
      <c r="AM17" s="477">
        <f>SUM(AL17-105.6)</f>
        <v>2.4000000000000057</v>
      </c>
    </row>
    <row r="18" spans="1:39" s="45" customFormat="1" ht="19.5" customHeight="1" thickBot="1">
      <c r="A18" s="486" t="s">
        <v>346</v>
      </c>
      <c r="B18" s="483" t="s">
        <v>347</v>
      </c>
      <c r="C18" s="484" t="s">
        <v>348</v>
      </c>
      <c r="D18" s="471" t="s">
        <v>320</v>
      </c>
      <c r="E18" s="472" t="s">
        <v>339</v>
      </c>
      <c r="F18" s="695" t="s">
        <v>335</v>
      </c>
      <c r="G18" s="696"/>
      <c r="H18" s="696"/>
      <c r="I18" s="696"/>
      <c r="J18" s="696"/>
      <c r="K18" s="696"/>
      <c r="L18" s="696"/>
      <c r="M18" s="696"/>
      <c r="N18" s="697"/>
      <c r="O18" s="495"/>
      <c r="P18" s="495"/>
      <c r="Q18" s="495" t="s">
        <v>29</v>
      </c>
      <c r="R18" s="495" t="s">
        <v>29</v>
      </c>
      <c r="S18" s="496"/>
      <c r="T18" s="496"/>
      <c r="U18" s="495" t="s">
        <v>29</v>
      </c>
      <c r="V18" s="495"/>
      <c r="W18" s="495"/>
      <c r="X18" s="495"/>
      <c r="Y18" s="495" t="s">
        <v>29</v>
      </c>
      <c r="Z18" s="496"/>
      <c r="AA18" s="496"/>
      <c r="AB18" s="495"/>
      <c r="AC18" s="495" t="s">
        <v>29</v>
      </c>
      <c r="AD18" s="495"/>
      <c r="AE18" s="495"/>
      <c r="AF18" s="495"/>
      <c r="AG18" s="496" t="s">
        <v>29</v>
      </c>
      <c r="AH18" s="496"/>
      <c r="AI18" s="495" t="s">
        <v>10</v>
      </c>
      <c r="AJ18" s="495"/>
      <c r="AK18" s="475">
        <v>105.6</v>
      </c>
      <c r="AL18" s="476">
        <f>COUNTIF(D18:AK18,"T")*5+COUNTIF(D18:AK18,"P")*12+COUNTIF(D18:AK18,"M")*4+COUNTIF(D18:AK18,"D2")*6+COUNTIF(D18:AK18,"N")*12+COUNTIF(D18:AK18,"T1")*4+COUNTIF(D18:AK18,"D1N")*18+COUNTIF(D18:AK18,"MN")*16+COUNTIF(D18:AK18,"D1")*6+COUNTIF(D18:AK18,"N1")*5</f>
        <v>77</v>
      </c>
      <c r="AM18" s="477">
        <f>SUM(AL18-76.8)</f>
        <v>0.20000000000000284</v>
      </c>
    </row>
    <row r="19" spans="1:39" s="45" customFormat="1" ht="19.5" customHeight="1">
      <c r="A19" s="478" t="s">
        <v>16</v>
      </c>
      <c r="B19" s="479" t="s">
        <v>0</v>
      </c>
      <c r="C19" s="480" t="s">
        <v>43</v>
      </c>
      <c r="D19" s="480" t="s">
        <v>1</v>
      </c>
      <c r="E19" s="698" t="s">
        <v>2</v>
      </c>
      <c r="F19" s="464">
        <v>1</v>
      </c>
      <c r="G19" s="464">
        <v>2</v>
      </c>
      <c r="H19" s="464">
        <v>3</v>
      </c>
      <c r="I19" s="464">
        <v>4</v>
      </c>
      <c r="J19" s="464">
        <v>5</v>
      </c>
      <c r="K19" s="464">
        <v>6</v>
      </c>
      <c r="L19" s="464">
        <v>7</v>
      </c>
      <c r="M19" s="464">
        <v>8</v>
      </c>
      <c r="N19" s="464">
        <v>9</v>
      </c>
      <c r="O19" s="464">
        <v>10</v>
      </c>
      <c r="P19" s="464">
        <v>11</v>
      </c>
      <c r="Q19" s="464">
        <v>12</v>
      </c>
      <c r="R19" s="464">
        <v>13</v>
      </c>
      <c r="S19" s="464">
        <v>14</v>
      </c>
      <c r="T19" s="464">
        <v>15</v>
      </c>
      <c r="U19" s="464">
        <v>16</v>
      </c>
      <c r="V19" s="464">
        <v>17</v>
      </c>
      <c r="W19" s="464">
        <v>18</v>
      </c>
      <c r="X19" s="464">
        <v>19</v>
      </c>
      <c r="Y19" s="464">
        <v>20</v>
      </c>
      <c r="Z19" s="464">
        <v>21</v>
      </c>
      <c r="AA19" s="464">
        <v>22</v>
      </c>
      <c r="AB19" s="464">
        <v>23</v>
      </c>
      <c r="AC19" s="464">
        <v>24</v>
      </c>
      <c r="AD19" s="464">
        <v>25</v>
      </c>
      <c r="AE19" s="464">
        <v>26</v>
      </c>
      <c r="AF19" s="464">
        <v>27</v>
      </c>
      <c r="AG19" s="464">
        <v>28</v>
      </c>
      <c r="AH19" s="464">
        <v>29</v>
      </c>
      <c r="AI19" s="464">
        <v>30</v>
      </c>
      <c r="AJ19" s="464">
        <v>31</v>
      </c>
      <c r="AK19" s="699" t="s">
        <v>3</v>
      </c>
      <c r="AL19" s="700" t="s">
        <v>4</v>
      </c>
      <c r="AM19" s="701" t="s">
        <v>5</v>
      </c>
    </row>
    <row r="20" spans="1:39" s="45" customFormat="1" ht="19.5" customHeight="1">
      <c r="A20" s="478"/>
      <c r="B20" s="479" t="s">
        <v>317</v>
      </c>
      <c r="C20" s="480"/>
      <c r="D20" s="480"/>
      <c r="E20" s="698"/>
      <c r="F20" s="377" t="s">
        <v>9</v>
      </c>
      <c r="G20" s="377" t="s">
        <v>8</v>
      </c>
      <c r="H20" s="377" t="s">
        <v>10</v>
      </c>
      <c r="I20" s="377" t="s">
        <v>11</v>
      </c>
      <c r="J20" s="377" t="s">
        <v>11</v>
      </c>
      <c r="K20" s="377" t="s">
        <v>8</v>
      </c>
      <c r="L20" s="377" t="s">
        <v>8</v>
      </c>
      <c r="M20" s="377" t="s">
        <v>9</v>
      </c>
      <c r="N20" s="377" t="s">
        <v>8</v>
      </c>
      <c r="O20" s="377" t="s">
        <v>10</v>
      </c>
      <c r="P20" s="377" t="s">
        <v>11</v>
      </c>
      <c r="Q20" s="377" t="s">
        <v>11</v>
      </c>
      <c r="R20" s="377" t="s">
        <v>8</v>
      </c>
      <c r="S20" s="377" t="s">
        <v>8</v>
      </c>
      <c r="T20" s="377" t="s">
        <v>9</v>
      </c>
      <c r="U20" s="377" t="s">
        <v>8</v>
      </c>
      <c r="V20" s="377" t="s">
        <v>10</v>
      </c>
      <c r="W20" s="377" t="s">
        <v>11</v>
      </c>
      <c r="X20" s="377" t="s">
        <v>11</v>
      </c>
      <c r="Y20" s="377" t="s">
        <v>8</v>
      </c>
      <c r="Z20" s="377" t="s">
        <v>8</v>
      </c>
      <c r="AA20" s="377" t="s">
        <v>9</v>
      </c>
      <c r="AB20" s="377" t="s">
        <v>8</v>
      </c>
      <c r="AC20" s="377" t="s">
        <v>10</v>
      </c>
      <c r="AD20" s="377" t="s">
        <v>11</v>
      </c>
      <c r="AE20" s="377" t="s">
        <v>11</v>
      </c>
      <c r="AF20" s="377" t="s">
        <v>8</v>
      </c>
      <c r="AG20" s="377" t="s">
        <v>8</v>
      </c>
      <c r="AH20" s="377" t="s">
        <v>9</v>
      </c>
      <c r="AI20" s="377" t="s">
        <v>8</v>
      </c>
      <c r="AJ20" s="377" t="s">
        <v>10</v>
      </c>
      <c r="AK20" s="699"/>
      <c r="AL20" s="700"/>
      <c r="AM20" s="701"/>
    </row>
    <row r="21" spans="1:39" s="45" customFormat="1" ht="19.5" customHeight="1">
      <c r="A21" s="497">
        <v>150525</v>
      </c>
      <c r="B21" s="498" t="s">
        <v>349</v>
      </c>
      <c r="C21" s="484" t="s">
        <v>350</v>
      </c>
      <c r="D21" s="471" t="s">
        <v>320</v>
      </c>
      <c r="E21" s="398" t="s">
        <v>351</v>
      </c>
      <c r="F21" s="499" t="s">
        <v>29</v>
      </c>
      <c r="G21" s="500"/>
      <c r="H21" s="500"/>
      <c r="I21" s="500"/>
      <c r="J21" s="500"/>
      <c r="K21" s="500"/>
      <c r="L21" s="499" t="s">
        <v>20</v>
      </c>
      <c r="M21" s="499" t="s">
        <v>281</v>
      </c>
      <c r="N21" s="500" t="s">
        <v>29</v>
      </c>
      <c r="O21" s="500"/>
      <c r="P21" s="500"/>
      <c r="Q21" s="500"/>
      <c r="R21" s="500"/>
      <c r="S21" s="499" t="s">
        <v>20</v>
      </c>
      <c r="T21" s="499" t="s">
        <v>20</v>
      </c>
      <c r="U21" s="500"/>
      <c r="V21" s="500"/>
      <c r="W21" s="500"/>
      <c r="X21" s="500"/>
      <c r="Y21" s="500"/>
      <c r="Z21" s="499" t="s">
        <v>20</v>
      </c>
      <c r="AA21" s="499" t="s">
        <v>20</v>
      </c>
      <c r="AB21" s="500"/>
      <c r="AC21" s="500"/>
      <c r="AD21" s="500"/>
      <c r="AE21" s="500"/>
      <c r="AF21" s="500"/>
      <c r="AG21" s="499" t="s">
        <v>20</v>
      </c>
      <c r="AH21" s="499" t="s">
        <v>20</v>
      </c>
      <c r="AI21" s="500"/>
      <c r="AJ21" s="500"/>
      <c r="AK21" s="490">
        <v>105.6</v>
      </c>
      <c r="AL21" s="476">
        <f>COUNTIF(D21:AK21,"T")*5+COUNTIF(D21:AK21,"P")*12+COUNTIF(D21:AK21,"M")*4+COUNTIF(D21:AK21,"D1")*6+COUNTIF(D21:AK21,"N")*12+COUNTIF(D21:AK21,"T1")*4+COUNTIF(D21:AK21,"T1.")*5+COUNTIF(D21:AK21,"MN")*16+COUNTIF(D21:AK21,"M1")*5</f>
        <v>108</v>
      </c>
      <c r="AM21" s="477">
        <f>SUM(AL21-105.6)</f>
        <v>2.4000000000000057</v>
      </c>
    </row>
    <row r="22" spans="1:41" ht="14.25">
      <c r="A22" s="501"/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3"/>
      <c r="AM22" s="504"/>
      <c r="AN22"/>
      <c r="AO22"/>
    </row>
    <row r="23" spans="1:39" ht="15" thickBot="1">
      <c r="A23" s="505"/>
      <c r="B23" s="506" t="s">
        <v>352</v>
      </c>
      <c r="C23" s="506"/>
      <c r="D23" s="506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7"/>
      <c r="AM23" s="508"/>
    </row>
    <row r="24" spans="1:39" ht="14.25">
      <c r="A24" s="509"/>
      <c r="B24" s="510" t="s">
        <v>353</v>
      </c>
      <c r="C24" s="511"/>
      <c r="D24" s="51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7"/>
      <c r="AM24" s="508"/>
    </row>
    <row r="25" spans="1:39" ht="15" thickBot="1">
      <c r="A25" s="509"/>
      <c r="B25" s="513" t="s">
        <v>354</v>
      </c>
      <c r="C25" s="511"/>
      <c r="D25" s="514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502"/>
      <c r="R25" s="502"/>
      <c r="S25" s="502"/>
      <c r="T25" s="502"/>
      <c r="U25" s="502"/>
      <c r="V25" s="502"/>
      <c r="W25" s="703" t="s">
        <v>313</v>
      </c>
      <c r="X25" s="703"/>
      <c r="Y25" s="703"/>
      <c r="Z25" s="703"/>
      <c r="AA25" s="703"/>
      <c r="AB25" s="703"/>
      <c r="AC25" s="703"/>
      <c r="AD25" s="703"/>
      <c r="AE25" s="703"/>
      <c r="AF25" s="703"/>
      <c r="AG25" s="703"/>
      <c r="AH25" s="703"/>
      <c r="AI25" s="703"/>
      <c r="AJ25" s="703"/>
      <c r="AK25" s="502"/>
      <c r="AL25" s="507"/>
      <c r="AM25" s="508"/>
    </row>
    <row r="26" spans="1:39" ht="15.75" customHeight="1">
      <c r="A26" s="515"/>
      <c r="B26" s="513" t="s">
        <v>355</v>
      </c>
      <c r="C26" s="516"/>
      <c r="D26" s="517"/>
      <c r="E26" s="693" t="s">
        <v>356</v>
      </c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518"/>
      <c r="R26" s="518"/>
      <c r="S26" s="518"/>
      <c r="T26" s="518"/>
      <c r="U26" s="518"/>
      <c r="V26" s="518"/>
      <c r="W26" s="671" t="s">
        <v>357</v>
      </c>
      <c r="X26" s="671"/>
      <c r="Y26" s="671"/>
      <c r="Z26" s="671"/>
      <c r="AA26" s="671"/>
      <c r="AB26" s="671"/>
      <c r="AC26" s="671"/>
      <c r="AD26" s="671"/>
      <c r="AE26" s="671"/>
      <c r="AF26" s="671"/>
      <c r="AG26" s="671"/>
      <c r="AH26" s="671"/>
      <c r="AI26" s="671"/>
      <c r="AJ26" s="671"/>
      <c r="AK26" s="507"/>
      <c r="AL26" s="507"/>
      <c r="AM26" s="508"/>
    </row>
    <row r="27" spans="1:39" ht="15.75" customHeight="1">
      <c r="A27" s="519"/>
      <c r="B27" s="513" t="s">
        <v>358</v>
      </c>
      <c r="C27" s="520"/>
      <c r="D27" s="517"/>
      <c r="E27" s="693" t="s">
        <v>319</v>
      </c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518"/>
      <c r="R27" s="518"/>
      <c r="S27" s="518"/>
      <c r="T27" s="518"/>
      <c r="U27" s="518"/>
      <c r="V27" s="518"/>
      <c r="W27" s="671" t="s">
        <v>314</v>
      </c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1"/>
      <c r="AK27" s="507"/>
      <c r="AL27" s="507"/>
      <c r="AM27" s="508"/>
    </row>
    <row r="28" spans="1:39" ht="15" customHeight="1">
      <c r="A28" s="521"/>
      <c r="B28" s="513" t="s">
        <v>359</v>
      </c>
      <c r="C28" s="520"/>
      <c r="D28" s="522"/>
      <c r="E28" s="693" t="s">
        <v>360</v>
      </c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518"/>
      <c r="R28" s="518"/>
      <c r="S28" s="518"/>
      <c r="T28" s="518"/>
      <c r="U28" s="518"/>
      <c r="V28" s="518"/>
      <c r="W28" s="694" t="s">
        <v>315</v>
      </c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507"/>
      <c r="AL28" s="507"/>
      <c r="AM28" s="508"/>
    </row>
    <row r="29" spans="1:39" ht="14.25">
      <c r="A29" s="505"/>
      <c r="B29" s="523" t="s">
        <v>361</v>
      </c>
      <c r="C29" s="524"/>
      <c r="D29" s="518"/>
      <c r="E29" s="525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07"/>
      <c r="AL29" s="507"/>
      <c r="AM29" s="508"/>
    </row>
    <row r="30" spans="1:39" ht="14.25">
      <c r="A30" s="505" t="s">
        <v>362</v>
      </c>
      <c r="B30" s="513" t="s">
        <v>363</v>
      </c>
      <c r="C30" s="524"/>
      <c r="D30" s="518"/>
      <c r="E30" s="525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07"/>
      <c r="AL30" s="507"/>
      <c r="AM30" s="508"/>
    </row>
    <row r="31" spans="1:39" ht="15" thickBot="1">
      <c r="A31" s="526"/>
      <c r="B31" s="527" t="s">
        <v>364</v>
      </c>
      <c r="C31" s="528"/>
      <c r="D31" s="528"/>
      <c r="E31" s="529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30"/>
      <c r="AL31" s="530"/>
      <c r="AM31" s="531"/>
    </row>
  </sheetData>
  <sheetProtection/>
  <mergeCells count="31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E10:E11"/>
    <mergeCell ref="AK10:AK11"/>
    <mergeCell ref="AL10:AL11"/>
    <mergeCell ref="AM10:AM11"/>
    <mergeCell ref="N12:AG12"/>
    <mergeCell ref="E13:E14"/>
    <mergeCell ref="AK13:AK14"/>
    <mergeCell ref="AL13:AL14"/>
    <mergeCell ref="AM13:AM14"/>
    <mergeCell ref="F18:N18"/>
    <mergeCell ref="E19:E20"/>
    <mergeCell ref="AK19:AK20"/>
    <mergeCell ref="AL19:AL20"/>
    <mergeCell ref="AM19:AM20"/>
    <mergeCell ref="E25:P25"/>
    <mergeCell ref="W25:AJ25"/>
    <mergeCell ref="E26:P26"/>
    <mergeCell ref="W26:AJ26"/>
    <mergeCell ref="E27:P27"/>
    <mergeCell ref="W27:AJ27"/>
    <mergeCell ref="E28:P28"/>
    <mergeCell ref="W28:AJ2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41"/>
  <sheetViews>
    <sheetView tabSelected="1" zoomScalePageLayoutView="0" workbookViewId="0" topLeftCell="A16">
      <selection activeCell="I26" sqref="I26"/>
    </sheetView>
  </sheetViews>
  <sheetFormatPr defaultColWidth="11.57421875" defaultRowHeight="15"/>
  <cols>
    <col min="1" max="1" width="8.28125" style="38" customWidth="1"/>
    <col min="2" max="2" width="20.7109375" style="38" customWidth="1"/>
    <col min="3" max="3" width="6.57421875" style="38" customWidth="1"/>
    <col min="4" max="4" width="7.140625" style="39" customWidth="1"/>
    <col min="5" max="35" width="3.7109375" style="38" customWidth="1"/>
    <col min="36" max="38" width="4.7109375" style="40" customWidth="1"/>
    <col min="39" max="242" width="9.140625" style="38" customWidth="1"/>
  </cols>
  <sheetData>
    <row r="1" spans="1:40" s="41" customFormat="1" ht="15" customHeight="1">
      <c r="A1" s="707" t="s">
        <v>365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9"/>
      <c r="AM1" s="458"/>
      <c r="AN1" s="459"/>
    </row>
    <row r="2" spans="1:40" s="41" customFormat="1" ht="15" customHeight="1">
      <c r="A2" s="710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2"/>
      <c r="AM2" s="123"/>
      <c r="AN2" s="460"/>
    </row>
    <row r="3" spans="1:40" s="45" customFormat="1" ht="15" customHeight="1">
      <c r="A3" s="710"/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2"/>
      <c r="AM3" s="123"/>
      <c r="AN3" s="460"/>
    </row>
    <row r="4" spans="1:40" s="45" customFormat="1" ht="15" customHeight="1">
      <c r="A4" s="532" t="s">
        <v>16</v>
      </c>
      <c r="B4" s="467" t="s">
        <v>0</v>
      </c>
      <c r="C4" s="467" t="s">
        <v>1</v>
      </c>
      <c r="D4" s="738" t="s">
        <v>2</v>
      </c>
      <c r="E4" s="533">
        <v>1</v>
      </c>
      <c r="F4" s="533">
        <v>2</v>
      </c>
      <c r="G4" s="533">
        <v>3</v>
      </c>
      <c r="H4" s="533">
        <v>4</v>
      </c>
      <c r="I4" s="533">
        <v>5</v>
      </c>
      <c r="J4" s="533">
        <v>6</v>
      </c>
      <c r="K4" s="533">
        <v>7</v>
      </c>
      <c r="L4" s="533">
        <v>8</v>
      </c>
      <c r="M4" s="533">
        <v>9</v>
      </c>
      <c r="N4" s="533">
        <v>10</v>
      </c>
      <c r="O4" s="533">
        <v>11</v>
      </c>
      <c r="P4" s="533">
        <v>12</v>
      </c>
      <c r="Q4" s="533">
        <v>13</v>
      </c>
      <c r="R4" s="533">
        <v>14</v>
      </c>
      <c r="S4" s="533">
        <v>15</v>
      </c>
      <c r="T4" s="533">
        <v>16</v>
      </c>
      <c r="U4" s="533">
        <v>17</v>
      </c>
      <c r="V4" s="533">
        <v>18</v>
      </c>
      <c r="W4" s="533">
        <v>19</v>
      </c>
      <c r="X4" s="533">
        <v>20</v>
      </c>
      <c r="Y4" s="533">
        <v>21</v>
      </c>
      <c r="Z4" s="533">
        <v>22</v>
      </c>
      <c r="AA4" s="533">
        <v>23</v>
      </c>
      <c r="AB4" s="533">
        <v>24</v>
      </c>
      <c r="AC4" s="533">
        <v>25</v>
      </c>
      <c r="AD4" s="533">
        <v>26</v>
      </c>
      <c r="AE4" s="533">
        <v>27</v>
      </c>
      <c r="AF4" s="533">
        <v>28</v>
      </c>
      <c r="AG4" s="533">
        <v>29</v>
      </c>
      <c r="AH4" s="533">
        <v>30</v>
      </c>
      <c r="AI4" s="533">
        <v>31</v>
      </c>
      <c r="AJ4" s="674" t="s">
        <v>3</v>
      </c>
      <c r="AK4" s="739" t="s">
        <v>4</v>
      </c>
      <c r="AL4" s="740" t="s">
        <v>5</v>
      </c>
      <c r="AM4" s="41"/>
      <c r="AN4" s="41"/>
    </row>
    <row r="5" spans="1:40" s="45" customFormat="1" ht="15" customHeight="1">
      <c r="A5" s="532"/>
      <c r="B5" s="534" t="s">
        <v>366</v>
      </c>
      <c r="C5" s="467"/>
      <c r="D5" s="738"/>
      <c r="E5" s="377" t="s">
        <v>9</v>
      </c>
      <c r="F5" s="377" t="s">
        <v>8</v>
      </c>
      <c r="G5" s="377" t="s">
        <v>10</v>
      </c>
      <c r="H5" s="377" t="s">
        <v>11</v>
      </c>
      <c r="I5" s="377" t="s">
        <v>11</v>
      </c>
      <c r="J5" s="377" t="s">
        <v>8</v>
      </c>
      <c r="K5" s="377" t="s">
        <v>8</v>
      </c>
      <c r="L5" s="377" t="s">
        <v>9</v>
      </c>
      <c r="M5" s="377" t="s">
        <v>8</v>
      </c>
      <c r="N5" s="377" t="s">
        <v>10</v>
      </c>
      <c r="O5" s="377" t="s">
        <v>11</v>
      </c>
      <c r="P5" s="377" t="s">
        <v>11</v>
      </c>
      <c r="Q5" s="377" t="s">
        <v>8</v>
      </c>
      <c r="R5" s="377" t="s">
        <v>8</v>
      </c>
      <c r="S5" s="377" t="s">
        <v>9</v>
      </c>
      <c r="T5" s="377" t="s">
        <v>8</v>
      </c>
      <c r="U5" s="377" t="s">
        <v>10</v>
      </c>
      <c r="V5" s="377" t="s">
        <v>11</v>
      </c>
      <c r="W5" s="377" t="s">
        <v>11</v>
      </c>
      <c r="X5" s="377" t="s">
        <v>8</v>
      </c>
      <c r="Y5" s="377" t="s">
        <v>8</v>
      </c>
      <c r="Z5" s="377" t="s">
        <v>9</v>
      </c>
      <c r="AA5" s="377" t="s">
        <v>8</v>
      </c>
      <c r="AB5" s="377" t="s">
        <v>10</v>
      </c>
      <c r="AC5" s="377" t="s">
        <v>11</v>
      </c>
      <c r="AD5" s="377" t="s">
        <v>11</v>
      </c>
      <c r="AE5" s="377" t="s">
        <v>8</v>
      </c>
      <c r="AF5" s="377" t="s">
        <v>8</v>
      </c>
      <c r="AG5" s="377" t="s">
        <v>9</v>
      </c>
      <c r="AH5" s="377" t="s">
        <v>8</v>
      </c>
      <c r="AI5" s="377" t="s">
        <v>10</v>
      </c>
      <c r="AJ5" s="674"/>
      <c r="AK5" s="739"/>
      <c r="AL5" s="740"/>
      <c r="AM5" s="41"/>
      <c r="AN5" s="41"/>
    </row>
    <row r="6" spans="1:38" s="45" customFormat="1" ht="15" customHeight="1">
      <c r="A6" s="497"/>
      <c r="B6" s="401" t="s">
        <v>367</v>
      </c>
      <c r="C6" s="535" t="s">
        <v>368</v>
      </c>
      <c r="D6" s="536" t="s">
        <v>369</v>
      </c>
      <c r="E6" s="537" t="s">
        <v>20</v>
      </c>
      <c r="F6" s="538"/>
      <c r="G6" s="538" t="s">
        <v>20</v>
      </c>
      <c r="H6" s="538"/>
      <c r="I6" s="538" t="s">
        <v>20</v>
      </c>
      <c r="J6" s="538"/>
      <c r="K6" s="537" t="s">
        <v>20</v>
      </c>
      <c r="L6" s="537"/>
      <c r="M6" s="538" t="s">
        <v>20</v>
      </c>
      <c r="N6" s="538"/>
      <c r="O6" s="538" t="s">
        <v>20</v>
      </c>
      <c r="P6" s="538"/>
      <c r="Q6" s="538" t="s">
        <v>20</v>
      </c>
      <c r="R6" s="537"/>
      <c r="S6" s="537" t="s">
        <v>20</v>
      </c>
      <c r="T6" s="538"/>
      <c r="U6" s="538" t="s">
        <v>20</v>
      </c>
      <c r="V6" s="538"/>
      <c r="W6" s="538" t="s">
        <v>20</v>
      </c>
      <c r="X6" s="538"/>
      <c r="Y6" s="537" t="s">
        <v>20</v>
      </c>
      <c r="Z6" s="537"/>
      <c r="AA6" s="538" t="s">
        <v>20</v>
      </c>
      <c r="AB6" s="538"/>
      <c r="AC6" s="538" t="s">
        <v>20</v>
      </c>
      <c r="AD6" s="538"/>
      <c r="AE6" s="538" t="s">
        <v>20</v>
      </c>
      <c r="AF6" s="537"/>
      <c r="AG6" s="537" t="s">
        <v>20</v>
      </c>
      <c r="AH6" s="538"/>
      <c r="AI6" s="538" t="s">
        <v>20</v>
      </c>
      <c r="AJ6" s="388">
        <f>COUNTIF(C6:AI6,"T")*6+COUNTIF(C6:AI6,"P")*12+COUNTIF(C6:AI6,"M")*6+COUNTIF(C6:AI6,"I")*5+COUNTIF(C6:AI6,"N")*12+COUNTIF(C6:AI6,"TI")*11+COUNTIF(C6:AI6,"MT")*12+COUNTIF(C6:AI6,"MI")*11</f>
        <v>192</v>
      </c>
      <c r="AK6" s="539"/>
      <c r="AL6" s="540"/>
    </row>
    <row r="7" spans="1:38" s="45" customFormat="1" ht="15" customHeight="1">
      <c r="A7" s="541"/>
      <c r="B7" s="401" t="s">
        <v>370</v>
      </c>
      <c r="C7" s="535" t="s">
        <v>368</v>
      </c>
      <c r="D7" s="536" t="s">
        <v>369</v>
      </c>
      <c r="E7" s="537" t="s">
        <v>20</v>
      </c>
      <c r="F7" s="538"/>
      <c r="G7" s="538" t="s">
        <v>20</v>
      </c>
      <c r="H7" s="538"/>
      <c r="I7" s="538" t="s">
        <v>20</v>
      </c>
      <c r="J7" s="538"/>
      <c r="K7" s="537" t="s">
        <v>20</v>
      </c>
      <c r="L7" s="537"/>
      <c r="M7" s="538" t="s">
        <v>20</v>
      </c>
      <c r="N7" s="538"/>
      <c r="O7" s="538" t="s">
        <v>20</v>
      </c>
      <c r="P7" s="538"/>
      <c r="Q7" s="538" t="s">
        <v>20</v>
      </c>
      <c r="R7" s="537"/>
      <c r="S7" s="537" t="s">
        <v>20</v>
      </c>
      <c r="T7" s="538"/>
      <c r="U7" s="538" t="s">
        <v>20</v>
      </c>
      <c r="V7" s="538"/>
      <c r="W7" s="538" t="s">
        <v>20</v>
      </c>
      <c r="X7" s="538"/>
      <c r="Y7" s="537" t="s">
        <v>20</v>
      </c>
      <c r="Z7" s="537"/>
      <c r="AA7" s="538" t="s">
        <v>20</v>
      </c>
      <c r="AB7" s="538"/>
      <c r="AC7" s="538" t="s">
        <v>20</v>
      </c>
      <c r="AD7" s="538"/>
      <c r="AE7" s="538" t="s">
        <v>20</v>
      </c>
      <c r="AF7" s="537"/>
      <c r="AG7" s="537" t="s">
        <v>20</v>
      </c>
      <c r="AH7" s="538"/>
      <c r="AI7" s="538" t="s">
        <v>20</v>
      </c>
      <c r="AJ7" s="388">
        <f>COUNTIF(C7:AI7,"T")*6+COUNTIF(C7:AI7,"P")*12+COUNTIF(C7:AI7,"M")*6+COUNTIF(C7:AI7,"I")*5+COUNTIF(C7:AI7,"N")*12+COUNTIF(C7:AI7,"TI")*11+COUNTIF(C7:AI7,"MT")*12+COUNTIF(C7:AI7,"MI")*11</f>
        <v>192</v>
      </c>
      <c r="AK7" s="539"/>
      <c r="AL7" s="540"/>
    </row>
    <row r="8" spans="1:38" s="45" customFormat="1" ht="15" customHeight="1">
      <c r="A8" s="541"/>
      <c r="B8" s="401" t="s">
        <v>371</v>
      </c>
      <c r="C8" s="535" t="s">
        <v>368</v>
      </c>
      <c r="D8" s="536" t="s">
        <v>369</v>
      </c>
      <c r="E8" s="537" t="s">
        <v>20</v>
      </c>
      <c r="F8" s="538"/>
      <c r="G8" s="538" t="s">
        <v>20</v>
      </c>
      <c r="H8" s="538"/>
      <c r="I8" s="538" t="s">
        <v>20</v>
      </c>
      <c r="J8" s="538"/>
      <c r="K8" s="537" t="s">
        <v>20</v>
      </c>
      <c r="L8" s="537"/>
      <c r="M8" s="538" t="s">
        <v>20</v>
      </c>
      <c r="N8" s="538"/>
      <c r="O8" s="538" t="s">
        <v>20</v>
      </c>
      <c r="P8" s="538"/>
      <c r="Q8" s="538" t="s">
        <v>20</v>
      </c>
      <c r="R8" s="537"/>
      <c r="S8" s="537" t="s">
        <v>20</v>
      </c>
      <c r="T8" s="538"/>
      <c r="U8" s="538" t="s">
        <v>20</v>
      </c>
      <c r="V8" s="538"/>
      <c r="W8" s="538" t="s">
        <v>20</v>
      </c>
      <c r="X8" s="538"/>
      <c r="Y8" s="537" t="s">
        <v>20</v>
      </c>
      <c r="Z8" s="537"/>
      <c r="AA8" s="538" t="s">
        <v>20</v>
      </c>
      <c r="AB8" s="538"/>
      <c r="AC8" s="538" t="s">
        <v>20</v>
      </c>
      <c r="AD8" s="538"/>
      <c r="AE8" s="538" t="s">
        <v>20</v>
      </c>
      <c r="AF8" s="537"/>
      <c r="AG8" s="537" t="s">
        <v>20</v>
      </c>
      <c r="AH8" s="538"/>
      <c r="AI8" s="538" t="s">
        <v>20</v>
      </c>
      <c r="AJ8" s="388">
        <f>COUNTIF(C8:AI8,"T")*6+COUNTIF(C8:AI8,"P")*12+COUNTIF(C8:AI8,"M")*6+COUNTIF(C8:AI8,"I")*5+COUNTIF(C8:AI8,"N")*12+COUNTIF(C8:AI8,"TI")*11+COUNTIF(C8:AI8,"MT")*12+COUNTIF(C8:AI8,"MI")*11</f>
        <v>192</v>
      </c>
      <c r="AK8" s="539"/>
      <c r="AL8" s="540"/>
    </row>
    <row r="9" spans="1:38" s="45" customFormat="1" ht="15" customHeight="1">
      <c r="A9" s="542" t="s">
        <v>16</v>
      </c>
      <c r="B9" s="543" t="s">
        <v>0</v>
      </c>
      <c r="C9" s="467" t="s">
        <v>1</v>
      </c>
      <c r="D9" s="717" t="s">
        <v>2</v>
      </c>
      <c r="E9" s="544">
        <v>1</v>
      </c>
      <c r="F9" s="544">
        <v>2</v>
      </c>
      <c r="G9" s="544">
        <v>3</v>
      </c>
      <c r="H9" s="544">
        <v>4</v>
      </c>
      <c r="I9" s="544">
        <v>5</v>
      </c>
      <c r="J9" s="544">
        <v>6</v>
      </c>
      <c r="K9" s="544">
        <v>7</v>
      </c>
      <c r="L9" s="544">
        <v>8</v>
      </c>
      <c r="M9" s="544">
        <v>9</v>
      </c>
      <c r="N9" s="544">
        <v>10</v>
      </c>
      <c r="O9" s="544">
        <v>11</v>
      </c>
      <c r="P9" s="544">
        <v>12</v>
      </c>
      <c r="Q9" s="544">
        <v>13</v>
      </c>
      <c r="R9" s="544">
        <v>14</v>
      </c>
      <c r="S9" s="544">
        <v>15</v>
      </c>
      <c r="T9" s="544">
        <v>16</v>
      </c>
      <c r="U9" s="544">
        <v>17</v>
      </c>
      <c r="V9" s="544">
        <v>18</v>
      </c>
      <c r="W9" s="544">
        <v>19</v>
      </c>
      <c r="X9" s="544">
        <v>20</v>
      </c>
      <c r="Y9" s="544">
        <v>21</v>
      </c>
      <c r="Z9" s="544">
        <v>22</v>
      </c>
      <c r="AA9" s="544">
        <v>23</v>
      </c>
      <c r="AB9" s="544">
        <v>24</v>
      </c>
      <c r="AC9" s="544">
        <v>25</v>
      </c>
      <c r="AD9" s="544">
        <v>26</v>
      </c>
      <c r="AE9" s="544">
        <v>27</v>
      </c>
      <c r="AF9" s="544">
        <v>28</v>
      </c>
      <c r="AG9" s="544">
        <v>29</v>
      </c>
      <c r="AH9" s="544">
        <v>30</v>
      </c>
      <c r="AI9" s="544">
        <v>31</v>
      </c>
      <c r="AJ9" s="690" t="s">
        <v>3</v>
      </c>
      <c r="AK9" s="539"/>
      <c r="AL9" s="540"/>
    </row>
    <row r="10" spans="1:38" s="45" customFormat="1" ht="15" customHeight="1">
      <c r="A10" s="542"/>
      <c r="B10" s="534"/>
      <c r="C10" s="467"/>
      <c r="D10" s="717"/>
      <c r="E10" s="377" t="s">
        <v>9</v>
      </c>
      <c r="F10" s="377" t="s">
        <v>8</v>
      </c>
      <c r="G10" s="377" t="s">
        <v>10</v>
      </c>
      <c r="H10" s="377" t="s">
        <v>11</v>
      </c>
      <c r="I10" s="377" t="s">
        <v>11</v>
      </c>
      <c r="J10" s="377" t="s">
        <v>8</v>
      </c>
      <c r="K10" s="377" t="s">
        <v>8</v>
      </c>
      <c r="L10" s="377" t="s">
        <v>9</v>
      </c>
      <c r="M10" s="377" t="s">
        <v>8</v>
      </c>
      <c r="N10" s="377" t="s">
        <v>10</v>
      </c>
      <c r="O10" s="377" t="s">
        <v>11</v>
      </c>
      <c r="P10" s="377" t="s">
        <v>11</v>
      </c>
      <c r="Q10" s="377" t="s">
        <v>8</v>
      </c>
      <c r="R10" s="377" t="s">
        <v>8</v>
      </c>
      <c r="S10" s="377" t="s">
        <v>9</v>
      </c>
      <c r="T10" s="377" t="s">
        <v>8</v>
      </c>
      <c r="U10" s="377" t="s">
        <v>10</v>
      </c>
      <c r="V10" s="377" t="s">
        <v>11</v>
      </c>
      <c r="W10" s="377" t="s">
        <v>11</v>
      </c>
      <c r="X10" s="377" t="s">
        <v>8</v>
      </c>
      <c r="Y10" s="377" t="s">
        <v>8</v>
      </c>
      <c r="Z10" s="377" t="s">
        <v>9</v>
      </c>
      <c r="AA10" s="377" t="s">
        <v>8</v>
      </c>
      <c r="AB10" s="377" t="s">
        <v>10</v>
      </c>
      <c r="AC10" s="377" t="s">
        <v>11</v>
      </c>
      <c r="AD10" s="377" t="s">
        <v>11</v>
      </c>
      <c r="AE10" s="377" t="s">
        <v>8</v>
      </c>
      <c r="AF10" s="377" t="s">
        <v>8</v>
      </c>
      <c r="AG10" s="377" t="s">
        <v>9</v>
      </c>
      <c r="AH10" s="377" t="s">
        <v>8</v>
      </c>
      <c r="AI10" s="377" t="s">
        <v>10</v>
      </c>
      <c r="AJ10" s="690"/>
      <c r="AK10" s="539"/>
      <c r="AL10" s="540"/>
    </row>
    <row r="11" spans="1:38" s="45" customFormat="1" ht="15" customHeight="1">
      <c r="A11" s="541"/>
      <c r="B11" s="401" t="s">
        <v>372</v>
      </c>
      <c r="C11" s="535" t="s">
        <v>368</v>
      </c>
      <c r="D11" s="536" t="s">
        <v>369</v>
      </c>
      <c r="E11" s="537"/>
      <c r="F11" s="538" t="s">
        <v>20</v>
      </c>
      <c r="G11" s="538"/>
      <c r="H11" s="538" t="s">
        <v>20</v>
      </c>
      <c r="I11" s="538"/>
      <c r="J11" s="538" t="s">
        <v>20</v>
      </c>
      <c r="K11" s="537"/>
      <c r="L11" s="537" t="s">
        <v>20</v>
      </c>
      <c r="M11" s="538"/>
      <c r="N11" s="538" t="s">
        <v>20</v>
      </c>
      <c r="O11" s="538"/>
      <c r="P11" s="538" t="s">
        <v>20</v>
      </c>
      <c r="Q11" s="538"/>
      <c r="R11" s="537" t="s">
        <v>20</v>
      </c>
      <c r="S11" s="537"/>
      <c r="T11" s="538" t="s">
        <v>20</v>
      </c>
      <c r="U11" s="538"/>
      <c r="V11" s="538" t="s">
        <v>20</v>
      </c>
      <c r="W11" s="538"/>
      <c r="X11" s="538" t="s">
        <v>20</v>
      </c>
      <c r="Y11" s="537"/>
      <c r="Z11" s="537" t="s">
        <v>20</v>
      </c>
      <c r="AA11" s="538"/>
      <c r="AB11" s="538" t="s">
        <v>20</v>
      </c>
      <c r="AC11" s="538"/>
      <c r="AD11" s="538" t="s">
        <v>20</v>
      </c>
      <c r="AE11" s="538"/>
      <c r="AF11" s="537" t="s">
        <v>20</v>
      </c>
      <c r="AG11" s="537"/>
      <c r="AH11" s="538" t="s">
        <v>20</v>
      </c>
      <c r="AI11" s="538"/>
      <c r="AJ11" s="388">
        <f>COUNTIF(C11:AI11,"T")*6+COUNTIF(C11:AI11,"P")*12+COUNTIF(C11:AI11,"M")*6+COUNTIF(C11:AI11,"I")*5+COUNTIF(C11:AI11,"N")*12+COUNTIF(C11:AI11,"TI")*11+COUNTIF(C11:AI11,"MT")*12+COUNTIF(C11:AI11,"MI")*11</f>
        <v>180</v>
      </c>
      <c r="AK11" s="539"/>
      <c r="AL11" s="540"/>
    </row>
    <row r="12" spans="1:38" s="45" customFormat="1" ht="15" customHeight="1">
      <c r="A12" s="497"/>
      <c r="B12" s="401" t="s">
        <v>373</v>
      </c>
      <c r="C12" s="535" t="s">
        <v>368</v>
      </c>
      <c r="D12" s="536" t="s">
        <v>369</v>
      </c>
      <c r="E12" s="537"/>
      <c r="F12" s="538" t="s">
        <v>20</v>
      </c>
      <c r="G12" s="538"/>
      <c r="H12" s="538" t="s">
        <v>20</v>
      </c>
      <c r="I12" s="538"/>
      <c r="J12" s="538" t="s">
        <v>20</v>
      </c>
      <c r="K12" s="537"/>
      <c r="L12" s="537" t="s">
        <v>20</v>
      </c>
      <c r="M12" s="538"/>
      <c r="N12" s="538" t="s">
        <v>20</v>
      </c>
      <c r="O12" s="538"/>
      <c r="P12" s="538" t="s">
        <v>20</v>
      </c>
      <c r="Q12" s="538"/>
      <c r="R12" s="537" t="s">
        <v>20</v>
      </c>
      <c r="S12" s="537"/>
      <c r="T12" s="538" t="s">
        <v>20</v>
      </c>
      <c r="U12" s="538"/>
      <c r="V12" s="538" t="s">
        <v>20</v>
      </c>
      <c r="W12" s="538"/>
      <c r="X12" s="538" t="s">
        <v>20</v>
      </c>
      <c r="Y12" s="537"/>
      <c r="Z12" s="537" t="s">
        <v>20</v>
      </c>
      <c r="AA12" s="538"/>
      <c r="AB12" s="538" t="s">
        <v>20</v>
      </c>
      <c r="AC12" s="538"/>
      <c r="AD12" s="538" t="s">
        <v>20</v>
      </c>
      <c r="AE12" s="538"/>
      <c r="AF12" s="537" t="s">
        <v>20</v>
      </c>
      <c r="AG12" s="537"/>
      <c r="AH12" s="538" t="s">
        <v>20</v>
      </c>
      <c r="AI12" s="538"/>
      <c r="AJ12" s="388">
        <f>COUNTIF(C12:AI12,"T")*6+COUNTIF(C12:AI12,"P")*12+COUNTIF(C12:AI12,"M")*6+COUNTIF(C12:AI12,"I")*5+COUNTIF(C12:AI12,"N")*12+COUNTIF(C12:AI12,"TI")*11+COUNTIF(C12:AI12,"MT")*12+COUNTIF(C12:AI12,"MI")*11</f>
        <v>180</v>
      </c>
      <c r="AK12" s="539"/>
      <c r="AL12" s="540"/>
    </row>
    <row r="13" spans="1:38" s="45" customFormat="1" ht="15" customHeight="1">
      <c r="A13" s="497"/>
      <c r="B13" s="401" t="s">
        <v>374</v>
      </c>
      <c r="C13" s="535" t="s">
        <v>368</v>
      </c>
      <c r="D13" s="536" t="s">
        <v>369</v>
      </c>
      <c r="E13" s="537"/>
      <c r="F13" s="538" t="s">
        <v>20</v>
      </c>
      <c r="G13" s="538"/>
      <c r="H13" s="538" t="s">
        <v>20</v>
      </c>
      <c r="I13" s="538"/>
      <c r="J13" s="538" t="s">
        <v>20</v>
      </c>
      <c r="K13" s="537"/>
      <c r="L13" s="537" t="s">
        <v>20</v>
      </c>
      <c r="M13" s="538"/>
      <c r="N13" s="538" t="s">
        <v>20</v>
      </c>
      <c r="O13" s="538"/>
      <c r="P13" s="538" t="s">
        <v>20</v>
      </c>
      <c r="Q13" s="538"/>
      <c r="R13" s="537" t="s">
        <v>20</v>
      </c>
      <c r="S13" s="537"/>
      <c r="T13" s="538" t="s">
        <v>20</v>
      </c>
      <c r="U13" s="538"/>
      <c r="V13" s="538" t="s">
        <v>20</v>
      </c>
      <c r="W13" s="538"/>
      <c r="X13" s="538" t="s">
        <v>20</v>
      </c>
      <c r="Y13" s="537"/>
      <c r="Z13" s="537" t="s">
        <v>20</v>
      </c>
      <c r="AA13" s="538"/>
      <c r="AB13" s="538" t="s">
        <v>20</v>
      </c>
      <c r="AC13" s="538"/>
      <c r="AD13" s="538" t="s">
        <v>20</v>
      </c>
      <c r="AE13" s="538"/>
      <c r="AF13" s="537" t="s">
        <v>20</v>
      </c>
      <c r="AG13" s="537"/>
      <c r="AH13" s="538" t="s">
        <v>20</v>
      </c>
      <c r="AI13" s="538"/>
      <c r="AJ13" s="388">
        <f>COUNTIF(C13:AI13,"T")*6+COUNTIF(C13:AI13,"P")*12+COUNTIF(C13:AI13,"M")*6+COUNTIF(C13:AI13,"I")*5+COUNTIF(C13:AI13,"N")*12+COUNTIF(C13:AI13,"TI")*11+COUNTIF(C13:AI13,"MT")*12+COUNTIF(C13:AI13,"MI")*11</f>
        <v>180</v>
      </c>
      <c r="AK13" s="539"/>
      <c r="AL13" s="540"/>
    </row>
    <row r="14" spans="1:38" s="45" customFormat="1" ht="15" customHeight="1">
      <c r="A14" s="542" t="s">
        <v>16</v>
      </c>
      <c r="B14" s="543" t="s">
        <v>0</v>
      </c>
      <c r="C14" s="467" t="s">
        <v>1</v>
      </c>
      <c r="D14" s="717" t="s">
        <v>2</v>
      </c>
      <c r="E14" s="544">
        <v>1</v>
      </c>
      <c r="F14" s="544">
        <v>2</v>
      </c>
      <c r="G14" s="544">
        <v>3</v>
      </c>
      <c r="H14" s="544">
        <v>4</v>
      </c>
      <c r="I14" s="544">
        <v>5</v>
      </c>
      <c r="J14" s="544">
        <v>6</v>
      </c>
      <c r="K14" s="544">
        <v>7</v>
      </c>
      <c r="L14" s="544">
        <v>8</v>
      </c>
      <c r="M14" s="544">
        <v>9</v>
      </c>
      <c r="N14" s="544">
        <v>10</v>
      </c>
      <c r="O14" s="544">
        <v>11</v>
      </c>
      <c r="P14" s="544">
        <v>12</v>
      </c>
      <c r="Q14" s="544">
        <v>13</v>
      </c>
      <c r="R14" s="544">
        <v>14</v>
      </c>
      <c r="S14" s="544">
        <v>15</v>
      </c>
      <c r="T14" s="544">
        <v>16</v>
      </c>
      <c r="U14" s="544">
        <v>17</v>
      </c>
      <c r="V14" s="544">
        <v>18</v>
      </c>
      <c r="W14" s="544">
        <v>19</v>
      </c>
      <c r="X14" s="544">
        <v>20</v>
      </c>
      <c r="Y14" s="544">
        <v>21</v>
      </c>
      <c r="Z14" s="544">
        <v>22</v>
      </c>
      <c r="AA14" s="544">
        <v>23</v>
      </c>
      <c r="AB14" s="544">
        <v>24</v>
      </c>
      <c r="AC14" s="544">
        <v>25</v>
      </c>
      <c r="AD14" s="544">
        <v>26</v>
      </c>
      <c r="AE14" s="544">
        <v>27</v>
      </c>
      <c r="AF14" s="544">
        <v>28</v>
      </c>
      <c r="AG14" s="544">
        <v>29</v>
      </c>
      <c r="AH14" s="544">
        <v>30</v>
      </c>
      <c r="AI14" s="544">
        <v>31</v>
      </c>
      <c r="AJ14" s="735" t="s">
        <v>3</v>
      </c>
      <c r="AK14" s="539"/>
      <c r="AL14" s="540"/>
    </row>
    <row r="15" spans="1:38" s="45" customFormat="1" ht="15" customHeight="1">
      <c r="A15" s="542"/>
      <c r="B15" s="534"/>
      <c r="C15" s="467"/>
      <c r="D15" s="717"/>
      <c r="E15" s="377" t="s">
        <v>9</v>
      </c>
      <c r="F15" s="377" t="s">
        <v>8</v>
      </c>
      <c r="G15" s="377" t="s">
        <v>10</v>
      </c>
      <c r="H15" s="377" t="s">
        <v>11</v>
      </c>
      <c r="I15" s="377" t="s">
        <v>11</v>
      </c>
      <c r="J15" s="377" t="s">
        <v>8</v>
      </c>
      <c r="K15" s="377" t="s">
        <v>8</v>
      </c>
      <c r="L15" s="377" t="s">
        <v>9</v>
      </c>
      <c r="M15" s="377" t="s">
        <v>8</v>
      </c>
      <c r="N15" s="377" t="s">
        <v>10</v>
      </c>
      <c r="O15" s="377" t="s">
        <v>11</v>
      </c>
      <c r="P15" s="377" t="s">
        <v>11</v>
      </c>
      <c r="Q15" s="377" t="s">
        <v>8</v>
      </c>
      <c r="R15" s="377" t="s">
        <v>8</v>
      </c>
      <c r="S15" s="377" t="s">
        <v>9</v>
      </c>
      <c r="T15" s="377" t="s">
        <v>8</v>
      </c>
      <c r="U15" s="377" t="s">
        <v>10</v>
      </c>
      <c r="V15" s="377" t="s">
        <v>11</v>
      </c>
      <c r="W15" s="377" t="s">
        <v>11</v>
      </c>
      <c r="X15" s="377" t="s">
        <v>8</v>
      </c>
      <c r="Y15" s="377" t="s">
        <v>8</v>
      </c>
      <c r="Z15" s="377" t="s">
        <v>9</v>
      </c>
      <c r="AA15" s="377" t="s">
        <v>8</v>
      </c>
      <c r="AB15" s="377" t="s">
        <v>10</v>
      </c>
      <c r="AC15" s="377" t="s">
        <v>11</v>
      </c>
      <c r="AD15" s="377" t="s">
        <v>11</v>
      </c>
      <c r="AE15" s="377" t="s">
        <v>8</v>
      </c>
      <c r="AF15" s="377" t="s">
        <v>8</v>
      </c>
      <c r="AG15" s="377" t="s">
        <v>9</v>
      </c>
      <c r="AH15" s="377" t="s">
        <v>8</v>
      </c>
      <c r="AI15" s="377" t="s">
        <v>10</v>
      </c>
      <c r="AJ15" s="735"/>
      <c r="AK15" s="539"/>
      <c r="AL15" s="540"/>
    </row>
    <row r="16" spans="1:38" s="45" customFormat="1" ht="15" customHeight="1">
      <c r="A16" s="545"/>
      <c r="B16" s="401" t="s">
        <v>375</v>
      </c>
      <c r="C16" s="535" t="s">
        <v>368</v>
      </c>
      <c r="D16" s="546" t="s">
        <v>376</v>
      </c>
      <c r="E16" s="537" t="s">
        <v>29</v>
      </c>
      <c r="F16" s="538"/>
      <c r="G16" s="538" t="s">
        <v>29</v>
      </c>
      <c r="H16" s="538"/>
      <c r="I16" s="538" t="s">
        <v>29</v>
      </c>
      <c r="J16" s="538"/>
      <c r="K16" s="537" t="s">
        <v>29</v>
      </c>
      <c r="L16" s="537"/>
      <c r="M16" s="538" t="s">
        <v>29</v>
      </c>
      <c r="N16" s="538"/>
      <c r="O16" s="538" t="s">
        <v>29</v>
      </c>
      <c r="P16" s="538"/>
      <c r="Q16" s="538" t="s">
        <v>29</v>
      </c>
      <c r="R16" s="537"/>
      <c r="S16" s="537" t="s">
        <v>29</v>
      </c>
      <c r="T16" s="538"/>
      <c r="U16" s="538" t="s">
        <v>29</v>
      </c>
      <c r="V16" s="538"/>
      <c r="W16" s="538" t="s">
        <v>29</v>
      </c>
      <c r="X16" s="538"/>
      <c r="Y16" s="537" t="s">
        <v>29</v>
      </c>
      <c r="Z16" s="537"/>
      <c r="AA16" s="538" t="s">
        <v>29</v>
      </c>
      <c r="AB16" s="538"/>
      <c r="AC16" s="538" t="s">
        <v>29</v>
      </c>
      <c r="AD16" s="538"/>
      <c r="AE16" s="538" t="s">
        <v>29</v>
      </c>
      <c r="AF16" s="537"/>
      <c r="AG16" s="537" t="s">
        <v>29</v>
      </c>
      <c r="AH16" s="538"/>
      <c r="AI16" s="538" t="s">
        <v>29</v>
      </c>
      <c r="AJ16" s="388">
        <f>COUNTIF(C16:AI16,"T")*6+COUNTIF(C16:AI16,"P")*12+COUNTIF(C16:AI16,"M")*6+COUNTIF(C16:AI16,"I")*5+COUNTIF(C16:AI16,"N")*12+COUNTIF(C16:AI16,"TI")*11+COUNTIF(C16:AI16,"MT")*12+COUNTIF(C16:AI16,"MI")*11</f>
        <v>192</v>
      </c>
      <c r="AK16" s="539"/>
      <c r="AL16" s="540"/>
    </row>
    <row r="17" spans="1:38" s="45" customFormat="1" ht="15" customHeight="1">
      <c r="A17" s="542" t="s">
        <v>16</v>
      </c>
      <c r="B17" s="543" t="s">
        <v>0</v>
      </c>
      <c r="C17" s="467" t="s">
        <v>1</v>
      </c>
      <c r="D17" s="717" t="s">
        <v>2</v>
      </c>
      <c r="E17" s="544">
        <v>1</v>
      </c>
      <c r="F17" s="544">
        <v>2</v>
      </c>
      <c r="G17" s="544">
        <v>3</v>
      </c>
      <c r="H17" s="544">
        <v>4</v>
      </c>
      <c r="I17" s="544">
        <v>5</v>
      </c>
      <c r="J17" s="544">
        <v>6</v>
      </c>
      <c r="K17" s="544">
        <v>7</v>
      </c>
      <c r="L17" s="544">
        <v>8</v>
      </c>
      <c r="M17" s="544">
        <v>9</v>
      </c>
      <c r="N17" s="544">
        <v>10</v>
      </c>
      <c r="O17" s="544">
        <v>11</v>
      </c>
      <c r="P17" s="544">
        <v>12</v>
      </c>
      <c r="Q17" s="544">
        <v>13</v>
      </c>
      <c r="R17" s="544">
        <v>14</v>
      </c>
      <c r="S17" s="544">
        <v>15</v>
      </c>
      <c r="T17" s="544">
        <v>16</v>
      </c>
      <c r="U17" s="544">
        <v>17</v>
      </c>
      <c r="V17" s="544">
        <v>18</v>
      </c>
      <c r="W17" s="544">
        <v>19</v>
      </c>
      <c r="X17" s="544">
        <v>20</v>
      </c>
      <c r="Y17" s="544">
        <v>21</v>
      </c>
      <c r="Z17" s="544">
        <v>22</v>
      </c>
      <c r="AA17" s="544">
        <v>23</v>
      </c>
      <c r="AB17" s="544">
        <v>24</v>
      </c>
      <c r="AC17" s="544">
        <v>25</v>
      </c>
      <c r="AD17" s="544">
        <v>26</v>
      </c>
      <c r="AE17" s="544">
        <v>27</v>
      </c>
      <c r="AF17" s="544">
        <v>28</v>
      </c>
      <c r="AG17" s="544">
        <v>29</v>
      </c>
      <c r="AH17" s="544">
        <v>30</v>
      </c>
      <c r="AI17" s="544">
        <v>31</v>
      </c>
      <c r="AJ17" s="735" t="s">
        <v>3</v>
      </c>
      <c r="AK17" s="539"/>
      <c r="AL17" s="540"/>
    </row>
    <row r="18" spans="1:38" s="45" customFormat="1" ht="15" customHeight="1">
      <c r="A18" s="547"/>
      <c r="B18" s="534"/>
      <c r="C18" s="467"/>
      <c r="D18" s="717"/>
      <c r="E18" s="377" t="s">
        <v>9</v>
      </c>
      <c r="F18" s="377" t="s">
        <v>8</v>
      </c>
      <c r="G18" s="377" t="s">
        <v>10</v>
      </c>
      <c r="H18" s="377" t="s">
        <v>11</v>
      </c>
      <c r="I18" s="377" t="s">
        <v>11</v>
      </c>
      <c r="J18" s="377" t="s">
        <v>8</v>
      </c>
      <c r="K18" s="377" t="s">
        <v>8</v>
      </c>
      <c r="L18" s="377" t="s">
        <v>9</v>
      </c>
      <c r="M18" s="377" t="s">
        <v>8</v>
      </c>
      <c r="N18" s="377" t="s">
        <v>10</v>
      </c>
      <c r="O18" s="377" t="s">
        <v>11</v>
      </c>
      <c r="P18" s="377" t="s">
        <v>11</v>
      </c>
      <c r="Q18" s="377" t="s">
        <v>8</v>
      </c>
      <c r="R18" s="377" t="s">
        <v>8</v>
      </c>
      <c r="S18" s="377" t="s">
        <v>9</v>
      </c>
      <c r="T18" s="377" t="s">
        <v>8</v>
      </c>
      <c r="U18" s="377" t="s">
        <v>10</v>
      </c>
      <c r="V18" s="377" t="s">
        <v>11</v>
      </c>
      <c r="W18" s="377" t="s">
        <v>11</v>
      </c>
      <c r="X18" s="377" t="s">
        <v>8</v>
      </c>
      <c r="Y18" s="377" t="s">
        <v>8</v>
      </c>
      <c r="Z18" s="377" t="s">
        <v>9</v>
      </c>
      <c r="AA18" s="377" t="s">
        <v>8</v>
      </c>
      <c r="AB18" s="377" t="s">
        <v>10</v>
      </c>
      <c r="AC18" s="377" t="s">
        <v>11</v>
      </c>
      <c r="AD18" s="377" t="s">
        <v>11</v>
      </c>
      <c r="AE18" s="377" t="s">
        <v>8</v>
      </c>
      <c r="AF18" s="377" t="s">
        <v>8</v>
      </c>
      <c r="AG18" s="377" t="s">
        <v>9</v>
      </c>
      <c r="AH18" s="377" t="s">
        <v>8</v>
      </c>
      <c r="AI18" s="377" t="s">
        <v>10</v>
      </c>
      <c r="AJ18" s="735"/>
      <c r="AK18" s="539"/>
      <c r="AL18" s="540"/>
    </row>
    <row r="19" spans="1:38" s="45" customFormat="1" ht="15" customHeight="1">
      <c r="A19" s="548"/>
      <c r="B19" s="401" t="s">
        <v>377</v>
      </c>
      <c r="C19" s="535" t="s">
        <v>368</v>
      </c>
      <c r="D19" s="546" t="s">
        <v>376</v>
      </c>
      <c r="E19" s="537"/>
      <c r="F19" s="538" t="s">
        <v>29</v>
      </c>
      <c r="G19" s="538"/>
      <c r="H19" s="538" t="s">
        <v>29</v>
      </c>
      <c r="I19" s="538"/>
      <c r="J19" s="538" t="s">
        <v>29</v>
      </c>
      <c r="K19" s="537"/>
      <c r="L19" s="537" t="s">
        <v>29</v>
      </c>
      <c r="M19" s="538"/>
      <c r="N19" s="538" t="s">
        <v>29</v>
      </c>
      <c r="O19" s="538"/>
      <c r="P19" s="538" t="s">
        <v>29</v>
      </c>
      <c r="Q19" s="538"/>
      <c r="R19" s="537" t="s">
        <v>29</v>
      </c>
      <c r="S19" s="537"/>
      <c r="T19" s="538" t="s">
        <v>29</v>
      </c>
      <c r="U19" s="538"/>
      <c r="V19" s="538" t="s">
        <v>29</v>
      </c>
      <c r="W19" s="538"/>
      <c r="X19" s="538" t="s">
        <v>29</v>
      </c>
      <c r="Y19" s="537"/>
      <c r="Z19" s="537" t="s">
        <v>29</v>
      </c>
      <c r="AA19" s="538"/>
      <c r="AB19" s="538" t="s">
        <v>29</v>
      </c>
      <c r="AC19" s="538"/>
      <c r="AD19" s="538" t="s">
        <v>29</v>
      </c>
      <c r="AE19" s="538"/>
      <c r="AF19" s="537" t="s">
        <v>29</v>
      </c>
      <c r="AG19" s="537"/>
      <c r="AH19" s="538" t="s">
        <v>29</v>
      </c>
      <c r="AI19" s="538"/>
      <c r="AJ19" s="388">
        <f>COUNTIF(C19:AI19,"T")*6+COUNTIF(C19:AI19,"P")*12+COUNTIF(C19:AI19,"M")*6+COUNTIF(C19:AI19,"I")*5+COUNTIF(C19:AI19,"N")*12+COUNTIF(C19:AI19,"TI")*11+COUNTIF(C19:AI19,"MT")*12+COUNTIF(C19:AI19,"MI")*11</f>
        <v>180</v>
      </c>
      <c r="AK19" s="539"/>
      <c r="AL19" s="540"/>
    </row>
    <row r="20" spans="1:38" s="45" customFormat="1" ht="15" customHeight="1">
      <c r="A20" s="542" t="s">
        <v>16</v>
      </c>
      <c r="B20" s="543" t="s">
        <v>0</v>
      </c>
      <c r="C20" s="467" t="s">
        <v>1</v>
      </c>
      <c r="D20" s="717" t="s">
        <v>2</v>
      </c>
      <c r="E20" s="544">
        <v>1</v>
      </c>
      <c r="F20" s="544">
        <v>2</v>
      </c>
      <c r="G20" s="544">
        <v>3</v>
      </c>
      <c r="H20" s="544">
        <v>4</v>
      </c>
      <c r="I20" s="544">
        <v>5</v>
      </c>
      <c r="J20" s="544">
        <v>6</v>
      </c>
      <c r="K20" s="544">
        <v>7</v>
      </c>
      <c r="L20" s="544">
        <v>8</v>
      </c>
      <c r="M20" s="544">
        <v>9</v>
      </c>
      <c r="N20" s="544">
        <v>10</v>
      </c>
      <c r="O20" s="544">
        <v>11</v>
      </c>
      <c r="P20" s="544">
        <v>12</v>
      </c>
      <c r="Q20" s="544">
        <v>13</v>
      </c>
      <c r="R20" s="544">
        <v>14</v>
      </c>
      <c r="S20" s="544">
        <v>15</v>
      </c>
      <c r="T20" s="544">
        <v>16</v>
      </c>
      <c r="U20" s="544">
        <v>17</v>
      </c>
      <c r="V20" s="544">
        <v>18</v>
      </c>
      <c r="W20" s="544">
        <v>19</v>
      </c>
      <c r="X20" s="544">
        <v>20</v>
      </c>
      <c r="Y20" s="544">
        <v>21</v>
      </c>
      <c r="Z20" s="544">
        <v>22</v>
      </c>
      <c r="AA20" s="544">
        <v>23</v>
      </c>
      <c r="AB20" s="544">
        <v>24</v>
      </c>
      <c r="AC20" s="544">
        <v>25</v>
      </c>
      <c r="AD20" s="544">
        <v>26</v>
      </c>
      <c r="AE20" s="544">
        <v>27</v>
      </c>
      <c r="AF20" s="544">
        <v>28</v>
      </c>
      <c r="AG20" s="544">
        <v>29</v>
      </c>
      <c r="AH20" s="544">
        <v>30</v>
      </c>
      <c r="AI20" s="544">
        <v>31</v>
      </c>
      <c r="AJ20" s="549"/>
      <c r="AK20" s="539"/>
      <c r="AL20" s="540"/>
    </row>
    <row r="21" spans="1:38" s="45" customFormat="1" ht="15" customHeight="1">
      <c r="A21" s="547"/>
      <c r="B21" s="534"/>
      <c r="C21" s="467"/>
      <c r="D21" s="717"/>
      <c r="E21" s="377" t="s">
        <v>9</v>
      </c>
      <c r="F21" s="377" t="s">
        <v>8</v>
      </c>
      <c r="G21" s="377" t="s">
        <v>10</v>
      </c>
      <c r="H21" s="377" t="s">
        <v>11</v>
      </c>
      <c r="I21" s="377" t="s">
        <v>11</v>
      </c>
      <c r="J21" s="377" t="s">
        <v>8</v>
      </c>
      <c r="K21" s="377" t="s">
        <v>8</v>
      </c>
      <c r="L21" s="377" t="s">
        <v>9</v>
      </c>
      <c r="M21" s="377" t="s">
        <v>8</v>
      </c>
      <c r="N21" s="377" t="s">
        <v>10</v>
      </c>
      <c r="O21" s="377" t="s">
        <v>11</v>
      </c>
      <c r="P21" s="377" t="s">
        <v>11</v>
      </c>
      <c r="Q21" s="377" t="s">
        <v>8</v>
      </c>
      <c r="R21" s="377" t="s">
        <v>8</v>
      </c>
      <c r="S21" s="377" t="s">
        <v>9</v>
      </c>
      <c r="T21" s="377" t="s">
        <v>8</v>
      </c>
      <c r="U21" s="377" t="s">
        <v>10</v>
      </c>
      <c r="V21" s="377" t="s">
        <v>11</v>
      </c>
      <c r="W21" s="377" t="s">
        <v>11</v>
      </c>
      <c r="X21" s="377" t="s">
        <v>8</v>
      </c>
      <c r="Y21" s="377" t="s">
        <v>8</v>
      </c>
      <c r="Z21" s="377" t="s">
        <v>9</v>
      </c>
      <c r="AA21" s="377" t="s">
        <v>8</v>
      </c>
      <c r="AB21" s="377" t="s">
        <v>10</v>
      </c>
      <c r="AC21" s="377" t="s">
        <v>11</v>
      </c>
      <c r="AD21" s="377" t="s">
        <v>11</v>
      </c>
      <c r="AE21" s="377" t="s">
        <v>8</v>
      </c>
      <c r="AF21" s="377" t="s">
        <v>8</v>
      </c>
      <c r="AG21" s="377" t="s">
        <v>9</v>
      </c>
      <c r="AH21" s="377" t="s">
        <v>8</v>
      </c>
      <c r="AI21" s="377" t="s">
        <v>10</v>
      </c>
      <c r="AJ21" s="549"/>
      <c r="AK21" s="539"/>
      <c r="AL21" s="540"/>
    </row>
    <row r="22" spans="1:38" s="45" customFormat="1" ht="15" customHeight="1">
      <c r="A22" s="548" t="s">
        <v>378</v>
      </c>
      <c r="B22" s="550" t="s">
        <v>379</v>
      </c>
      <c r="C22" s="535"/>
      <c r="D22" s="546"/>
      <c r="E22" s="537" t="s">
        <v>15</v>
      </c>
      <c r="F22" s="538" t="s">
        <v>15</v>
      </c>
      <c r="G22" s="538" t="s">
        <v>15</v>
      </c>
      <c r="H22" s="538" t="s">
        <v>15</v>
      </c>
      <c r="I22" s="538" t="s">
        <v>15</v>
      </c>
      <c r="J22" s="538" t="s">
        <v>15</v>
      </c>
      <c r="K22" s="537"/>
      <c r="L22" s="537" t="s">
        <v>15</v>
      </c>
      <c r="M22" s="538" t="s">
        <v>15</v>
      </c>
      <c r="N22" s="538" t="s">
        <v>15</v>
      </c>
      <c r="O22" s="538" t="s">
        <v>15</v>
      </c>
      <c r="P22" s="538" t="s">
        <v>15</v>
      </c>
      <c r="Q22" s="538" t="s">
        <v>15</v>
      </c>
      <c r="R22" s="537" t="s">
        <v>15</v>
      </c>
      <c r="S22" s="537"/>
      <c r="T22" s="538" t="s">
        <v>15</v>
      </c>
      <c r="U22" s="538" t="s">
        <v>15</v>
      </c>
      <c r="V22" s="538" t="s">
        <v>15</v>
      </c>
      <c r="W22" s="538" t="s">
        <v>15</v>
      </c>
      <c r="X22" s="538" t="s">
        <v>15</v>
      </c>
      <c r="Y22" s="537"/>
      <c r="Z22" s="537" t="s">
        <v>15</v>
      </c>
      <c r="AA22" s="538" t="s">
        <v>15</v>
      </c>
      <c r="AB22" s="538" t="s">
        <v>15</v>
      </c>
      <c r="AC22" s="538" t="s">
        <v>15</v>
      </c>
      <c r="AD22" s="538" t="s">
        <v>15</v>
      </c>
      <c r="AE22" s="538" t="s">
        <v>15</v>
      </c>
      <c r="AF22" s="537" t="s">
        <v>15</v>
      </c>
      <c r="AG22" s="537"/>
      <c r="AH22" s="538" t="s">
        <v>15</v>
      </c>
      <c r="AI22" s="538" t="s">
        <v>15</v>
      </c>
      <c r="AJ22" s="549">
        <v>132</v>
      </c>
      <c r="AK22" s="387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162</v>
      </c>
      <c r="AL22" s="388">
        <f>SUM(AK22-132)</f>
        <v>30</v>
      </c>
    </row>
    <row r="23" spans="1:38" s="45" customFormat="1" ht="15" customHeight="1">
      <c r="A23" s="542" t="s">
        <v>16</v>
      </c>
      <c r="B23" s="543" t="s">
        <v>0</v>
      </c>
      <c r="C23" s="467" t="s">
        <v>1</v>
      </c>
      <c r="D23" s="717" t="s">
        <v>2</v>
      </c>
      <c r="E23" s="544">
        <v>1</v>
      </c>
      <c r="F23" s="544">
        <v>2</v>
      </c>
      <c r="G23" s="544">
        <v>3</v>
      </c>
      <c r="H23" s="544">
        <v>4</v>
      </c>
      <c r="I23" s="544">
        <v>5</v>
      </c>
      <c r="J23" s="544">
        <v>6</v>
      </c>
      <c r="K23" s="544">
        <v>7</v>
      </c>
      <c r="L23" s="544">
        <v>8</v>
      </c>
      <c r="M23" s="544">
        <v>9</v>
      </c>
      <c r="N23" s="544">
        <v>10</v>
      </c>
      <c r="O23" s="544">
        <v>11</v>
      </c>
      <c r="P23" s="544">
        <v>12</v>
      </c>
      <c r="Q23" s="544">
        <v>13</v>
      </c>
      <c r="R23" s="544">
        <v>14</v>
      </c>
      <c r="S23" s="544">
        <v>15</v>
      </c>
      <c r="T23" s="544">
        <v>16</v>
      </c>
      <c r="U23" s="544">
        <v>17</v>
      </c>
      <c r="V23" s="544">
        <v>18</v>
      </c>
      <c r="W23" s="544">
        <v>19</v>
      </c>
      <c r="X23" s="544">
        <v>20</v>
      </c>
      <c r="Y23" s="544">
        <v>21</v>
      </c>
      <c r="Z23" s="544">
        <v>22</v>
      </c>
      <c r="AA23" s="544">
        <v>23</v>
      </c>
      <c r="AB23" s="544">
        <v>24</v>
      </c>
      <c r="AC23" s="544">
        <v>25</v>
      </c>
      <c r="AD23" s="544">
        <v>26</v>
      </c>
      <c r="AE23" s="544">
        <v>27</v>
      </c>
      <c r="AF23" s="544">
        <v>28</v>
      </c>
      <c r="AG23" s="544">
        <v>29</v>
      </c>
      <c r="AH23" s="544">
        <v>30</v>
      </c>
      <c r="AI23" s="544">
        <v>31</v>
      </c>
      <c r="AJ23" s="735" t="s">
        <v>3</v>
      </c>
      <c r="AK23" s="539"/>
      <c r="AL23" s="540"/>
    </row>
    <row r="24" spans="1:38" s="45" customFormat="1" ht="15" customHeight="1">
      <c r="A24" s="547"/>
      <c r="B24" s="534"/>
      <c r="C24" s="467"/>
      <c r="D24" s="736"/>
      <c r="E24" s="377" t="s">
        <v>9</v>
      </c>
      <c r="F24" s="377" t="s">
        <v>8</v>
      </c>
      <c r="G24" s="377" t="s">
        <v>10</v>
      </c>
      <c r="H24" s="377" t="s">
        <v>11</v>
      </c>
      <c r="I24" s="377" t="s">
        <v>11</v>
      </c>
      <c r="J24" s="377" t="s">
        <v>8</v>
      </c>
      <c r="K24" s="377" t="s">
        <v>8</v>
      </c>
      <c r="L24" s="377" t="s">
        <v>9</v>
      </c>
      <c r="M24" s="377" t="s">
        <v>8</v>
      </c>
      <c r="N24" s="377" t="s">
        <v>10</v>
      </c>
      <c r="O24" s="377" t="s">
        <v>11</v>
      </c>
      <c r="P24" s="377" t="s">
        <v>11</v>
      </c>
      <c r="Q24" s="377" t="s">
        <v>8</v>
      </c>
      <c r="R24" s="377" t="s">
        <v>8</v>
      </c>
      <c r="S24" s="377" t="s">
        <v>9</v>
      </c>
      <c r="T24" s="377" t="s">
        <v>8</v>
      </c>
      <c r="U24" s="377" t="s">
        <v>10</v>
      </c>
      <c r="V24" s="377" t="s">
        <v>11</v>
      </c>
      <c r="W24" s="377" t="s">
        <v>11</v>
      </c>
      <c r="X24" s="377" t="s">
        <v>8</v>
      </c>
      <c r="Y24" s="377" t="s">
        <v>8</v>
      </c>
      <c r="Z24" s="377" t="s">
        <v>9</v>
      </c>
      <c r="AA24" s="377" t="s">
        <v>8</v>
      </c>
      <c r="AB24" s="377" t="s">
        <v>10</v>
      </c>
      <c r="AC24" s="377" t="s">
        <v>11</v>
      </c>
      <c r="AD24" s="377" t="s">
        <v>11</v>
      </c>
      <c r="AE24" s="377" t="s">
        <v>8</v>
      </c>
      <c r="AF24" s="377" t="s">
        <v>8</v>
      </c>
      <c r="AG24" s="377" t="s">
        <v>9</v>
      </c>
      <c r="AH24" s="377" t="s">
        <v>8</v>
      </c>
      <c r="AI24" s="377" t="s">
        <v>10</v>
      </c>
      <c r="AJ24" s="737"/>
      <c r="AK24" s="539" t="s">
        <v>4</v>
      </c>
      <c r="AL24" s="540" t="s">
        <v>5</v>
      </c>
    </row>
    <row r="25" spans="1:38" s="45" customFormat="1" ht="15" customHeight="1">
      <c r="A25" s="551"/>
      <c r="B25" s="534" t="s">
        <v>234</v>
      </c>
      <c r="C25" s="467"/>
      <c r="D25" s="467"/>
      <c r="E25" s="377"/>
      <c r="F25" s="377"/>
      <c r="G25" s="377" t="s">
        <v>10</v>
      </c>
      <c r="H25" s="377"/>
      <c r="I25" s="377"/>
      <c r="J25" s="377" t="s">
        <v>10</v>
      </c>
      <c r="K25" s="377"/>
      <c r="L25" s="377" t="s">
        <v>20</v>
      </c>
      <c r="M25" s="377"/>
      <c r="N25" s="377"/>
      <c r="O25" s="377"/>
      <c r="P25" s="377"/>
      <c r="Q25" s="377"/>
      <c r="R25" s="377" t="s">
        <v>15</v>
      </c>
      <c r="S25" s="377" t="s">
        <v>20</v>
      </c>
      <c r="T25" s="377" t="s">
        <v>10</v>
      </c>
      <c r="U25" s="377"/>
      <c r="V25" s="377" t="s">
        <v>20</v>
      </c>
      <c r="W25" s="377"/>
      <c r="X25" s="377" t="s">
        <v>20</v>
      </c>
      <c r="Y25" s="377" t="s">
        <v>20</v>
      </c>
      <c r="Z25" s="377" t="s">
        <v>20</v>
      </c>
      <c r="AA25" s="377"/>
      <c r="AB25" s="377"/>
      <c r="AC25" s="377" t="s">
        <v>20</v>
      </c>
      <c r="AD25" s="377"/>
      <c r="AE25" s="377" t="s">
        <v>15</v>
      </c>
      <c r="AF25" s="377"/>
      <c r="AG25" s="377" t="s">
        <v>20</v>
      </c>
      <c r="AH25" s="377"/>
      <c r="AI25" s="377" t="s">
        <v>20</v>
      </c>
      <c r="AJ25" s="394"/>
      <c r="AK25" s="539"/>
      <c r="AL25" s="552"/>
    </row>
    <row r="26" spans="1:38" s="45" customFormat="1" ht="15" customHeight="1">
      <c r="A26" s="553" t="s">
        <v>380</v>
      </c>
      <c r="B26" s="424" t="s">
        <v>381</v>
      </c>
      <c r="C26" s="535"/>
      <c r="D26" s="554"/>
      <c r="E26" s="537" t="s">
        <v>20</v>
      </c>
      <c r="F26" s="538"/>
      <c r="G26" s="538"/>
      <c r="H26" s="538" t="s">
        <v>20</v>
      </c>
      <c r="I26" s="538"/>
      <c r="J26" s="538"/>
      <c r="K26" s="537" t="s">
        <v>20</v>
      </c>
      <c r="L26" s="537"/>
      <c r="M26" s="538"/>
      <c r="N26" s="538" t="s">
        <v>20</v>
      </c>
      <c r="O26" s="538" t="s">
        <v>15</v>
      </c>
      <c r="P26" s="538"/>
      <c r="Q26" s="538" t="s">
        <v>20</v>
      </c>
      <c r="R26" s="537"/>
      <c r="S26" s="537"/>
      <c r="T26" s="538"/>
      <c r="U26" s="538" t="s">
        <v>20</v>
      </c>
      <c r="V26" s="538"/>
      <c r="W26" s="538" t="s">
        <v>20</v>
      </c>
      <c r="X26" s="538"/>
      <c r="Y26" s="537"/>
      <c r="Z26" s="537"/>
      <c r="AA26" s="538"/>
      <c r="AB26" s="538" t="s">
        <v>20</v>
      </c>
      <c r="AC26" s="538"/>
      <c r="AD26" s="538" t="s">
        <v>20</v>
      </c>
      <c r="AE26" s="538"/>
      <c r="AF26" s="537" t="s">
        <v>20</v>
      </c>
      <c r="AG26" s="537"/>
      <c r="AH26" s="538"/>
      <c r="AI26" s="538"/>
      <c r="AJ26" s="387"/>
      <c r="AK26" s="539"/>
      <c r="AL26" s="387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126</v>
      </c>
    </row>
    <row r="27" spans="1:38" s="45" customFormat="1" ht="15" customHeight="1">
      <c r="A27" s="553" t="s">
        <v>382</v>
      </c>
      <c r="B27" s="424" t="s">
        <v>383</v>
      </c>
      <c r="C27" s="535"/>
      <c r="D27" s="554"/>
      <c r="E27" s="537"/>
      <c r="F27" s="538"/>
      <c r="G27" s="538" t="s">
        <v>15</v>
      </c>
      <c r="H27" s="538"/>
      <c r="I27" s="538" t="s">
        <v>15</v>
      </c>
      <c r="J27" s="538" t="s">
        <v>15</v>
      </c>
      <c r="K27" s="537"/>
      <c r="L27" s="537"/>
      <c r="M27" s="538" t="s">
        <v>15</v>
      </c>
      <c r="N27" s="538"/>
      <c r="O27" s="538" t="s">
        <v>10</v>
      </c>
      <c r="P27" s="538" t="s">
        <v>20</v>
      </c>
      <c r="Q27" s="538"/>
      <c r="R27" s="537" t="s">
        <v>10</v>
      </c>
      <c r="S27" s="537"/>
      <c r="T27" s="538"/>
      <c r="U27" s="538"/>
      <c r="V27" s="538"/>
      <c r="W27" s="538"/>
      <c r="X27" s="538"/>
      <c r="Y27" s="537"/>
      <c r="Z27" s="537"/>
      <c r="AA27" s="538"/>
      <c r="AB27" s="538"/>
      <c r="AC27" s="538"/>
      <c r="AD27" s="538"/>
      <c r="AE27" s="538" t="s">
        <v>10</v>
      </c>
      <c r="AF27" s="537"/>
      <c r="AG27" s="537"/>
      <c r="AH27" s="538"/>
      <c r="AI27" s="538"/>
      <c r="AJ27" s="387"/>
      <c r="AK27" s="539"/>
      <c r="AL27" s="387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54</v>
      </c>
    </row>
    <row r="28" spans="1:38" s="45" customFormat="1" ht="15" customHeight="1">
      <c r="A28" s="553" t="s">
        <v>384</v>
      </c>
      <c r="B28" s="424" t="s">
        <v>385</v>
      </c>
      <c r="C28" s="535"/>
      <c r="D28" s="554"/>
      <c r="E28" s="537"/>
      <c r="F28" s="538" t="s">
        <v>20</v>
      </c>
      <c r="G28" s="538"/>
      <c r="H28" s="538"/>
      <c r="I28" s="538" t="s">
        <v>10</v>
      </c>
      <c r="J28" s="538"/>
      <c r="K28" s="537"/>
      <c r="L28" s="537"/>
      <c r="M28" s="538"/>
      <c r="N28" s="538"/>
      <c r="O28" s="538"/>
      <c r="P28" s="538"/>
      <c r="Q28" s="538"/>
      <c r="R28" s="537"/>
      <c r="S28" s="537"/>
      <c r="T28" s="538" t="s">
        <v>15</v>
      </c>
      <c r="U28" s="538"/>
      <c r="V28" s="538"/>
      <c r="W28" s="538"/>
      <c r="X28" s="538"/>
      <c r="Y28" s="537"/>
      <c r="Z28" s="537"/>
      <c r="AA28" s="538" t="s">
        <v>20</v>
      </c>
      <c r="AB28" s="538"/>
      <c r="AC28" s="538" t="s">
        <v>10</v>
      </c>
      <c r="AD28" s="538"/>
      <c r="AE28" s="538"/>
      <c r="AF28" s="537"/>
      <c r="AG28" s="537"/>
      <c r="AH28" s="538" t="s">
        <v>20</v>
      </c>
      <c r="AI28" s="538"/>
      <c r="AJ28" s="555"/>
      <c r="AK28" s="539"/>
      <c r="AL28" s="387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54</v>
      </c>
    </row>
    <row r="29" spans="1:38" s="45" customFormat="1" ht="15" customHeight="1">
      <c r="A29" s="553"/>
      <c r="B29" s="424"/>
      <c r="C29" s="535"/>
      <c r="D29" s="554"/>
      <c r="E29" s="537"/>
      <c r="F29" s="538"/>
      <c r="G29" s="538"/>
      <c r="H29" s="538"/>
      <c r="I29" s="538"/>
      <c r="J29" s="538"/>
      <c r="K29" s="537"/>
      <c r="L29" s="537"/>
      <c r="M29" s="538"/>
      <c r="N29" s="538"/>
      <c r="O29" s="538"/>
      <c r="P29" s="538"/>
      <c r="Q29" s="538"/>
      <c r="R29" s="537"/>
      <c r="S29" s="537"/>
      <c r="T29" s="538"/>
      <c r="U29" s="538"/>
      <c r="V29" s="538"/>
      <c r="W29" s="538"/>
      <c r="X29" s="538"/>
      <c r="Y29" s="537"/>
      <c r="Z29" s="537"/>
      <c r="AA29" s="538"/>
      <c r="AB29" s="538"/>
      <c r="AC29" s="538"/>
      <c r="AD29" s="538"/>
      <c r="AE29" s="538"/>
      <c r="AF29" s="537"/>
      <c r="AG29" s="537"/>
      <c r="AH29" s="538"/>
      <c r="AI29" s="538"/>
      <c r="AJ29" s="387"/>
      <c r="AK29" s="539"/>
      <c r="AL29" s="387"/>
    </row>
    <row r="30" spans="1:38" s="45" customFormat="1" ht="15" customHeight="1" thickBot="1">
      <c r="A30" s="728" t="s">
        <v>386</v>
      </c>
      <c r="B30" s="729"/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729"/>
      <c r="AG30" s="729"/>
      <c r="AH30" s="729"/>
      <c r="AI30" s="729"/>
      <c r="AJ30" s="729"/>
      <c r="AK30" s="729"/>
      <c r="AL30" s="730"/>
    </row>
    <row r="31" spans="1:242" ht="12" customHeight="1">
      <c r="A31" s="556"/>
      <c r="B31" s="557"/>
      <c r="C31" s="557"/>
      <c r="D31" s="558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60"/>
      <c r="AM31" s="130"/>
      <c r="AN31" s="130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2" customHeight="1">
      <c r="A32" s="561"/>
      <c r="B32" s="562" t="s">
        <v>352</v>
      </c>
      <c r="C32" s="563"/>
      <c r="D32" s="564"/>
      <c r="E32" s="525"/>
      <c r="F32" s="731"/>
      <c r="G32" s="731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565"/>
      <c r="T32" s="566"/>
      <c r="U32" s="567"/>
      <c r="V32" s="565"/>
      <c r="W32" s="671" t="s">
        <v>313</v>
      </c>
      <c r="X32" s="671"/>
      <c r="Y32" s="671"/>
      <c r="Z32" s="671"/>
      <c r="AA32" s="671"/>
      <c r="AB32" s="671"/>
      <c r="AC32" s="671"/>
      <c r="AD32" s="671"/>
      <c r="AE32" s="671"/>
      <c r="AF32" s="671"/>
      <c r="AG32" s="671"/>
      <c r="AH32" s="671"/>
      <c r="AI32" s="671"/>
      <c r="AJ32" s="671"/>
      <c r="AK32" s="733"/>
      <c r="AL32" s="734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2" customHeight="1">
      <c r="A33" s="568"/>
      <c r="B33" s="569" t="s">
        <v>387</v>
      </c>
      <c r="C33" s="570"/>
      <c r="D33" s="571"/>
      <c r="E33" s="565"/>
      <c r="F33" s="731"/>
      <c r="G33" s="731"/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2"/>
      <c r="S33" s="572"/>
      <c r="T33" s="723"/>
      <c r="U33" s="723"/>
      <c r="V33" s="573"/>
      <c r="W33" s="671" t="s">
        <v>357</v>
      </c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503"/>
      <c r="AL33" s="504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2" customHeight="1">
      <c r="A34" s="574"/>
      <c r="B34" s="575" t="s">
        <v>388</v>
      </c>
      <c r="C34" s="576"/>
      <c r="D34" s="577"/>
      <c r="E34" s="578"/>
      <c r="F34" s="721"/>
      <c r="G34" s="721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572"/>
      <c r="T34" s="723"/>
      <c r="U34" s="723"/>
      <c r="V34" s="573"/>
      <c r="W34" s="671" t="s">
        <v>314</v>
      </c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1"/>
      <c r="AK34" s="503"/>
      <c r="AL34" s="50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12" customHeight="1" thickBot="1">
      <c r="A35" s="579"/>
      <c r="B35" s="580" t="s">
        <v>389</v>
      </c>
      <c r="C35" s="581"/>
      <c r="D35" s="582"/>
      <c r="E35" s="583"/>
      <c r="F35" s="724"/>
      <c r="G35" s="724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584"/>
      <c r="T35" s="726"/>
      <c r="U35" s="726"/>
      <c r="V35" s="584"/>
      <c r="W35" s="727" t="s">
        <v>315</v>
      </c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585"/>
      <c r="AL35" s="586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40" ht="14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/>
      <c r="AL36"/>
      <c r="AM36"/>
      <c r="AN36"/>
    </row>
    <row r="37" spans="1:40" ht="14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/>
      <c r="AL37"/>
      <c r="AM37"/>
      <c r="AN37"/>
    </row>
    <row r="38" spans="1:40" ht="14.2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/>
      <c r="AL38"/>
      <c r="AM38"/>
      <c r="AN38"/>
    </row>
    <row r="39" spans="1:36" ht="14.2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</row>
    <row r="40" spans="1:36" ht="14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</row>
    <row r="41" spans="1:36" ht="14.2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</row>
  </sheetData>
  <sheetProtection/>
  <mergeCells count="31">
    <mergeCell ref="A1:AL3"/>
    <mergeCell ref="D4:D5"/>
    <mergeCell ref="AJ4:AJ5"/>
    <mergeCell ref="AK4:AK5"/>
    <mergeCell ref="AL4:AL5"/>
    <mergeCell ref="D9:D10"/>
    <mergeCell ref="AJ9:AJ10"/>
    <mergeCell ref="D14:D15"/>
    <mergeCell ref="AJ14:AJ15"/>
    <mergeCell ref="D17:D18"/>
    <mergeCell ref="AJ17:AJ18"/>
    <mergeCell ref="D20:D21"/>
    <mergeCell ref="D23:D24"/>
    <mergeCell ref="AJ23:AJ24"/>
    <mergeCell ref="A30:AL30"/>
    <mergeCell ref="F32:G32"/>
    <mergeCell ref="H32:R32"/>
    <mergeCell ref="W32:AJ32"/>
    <mergeCell ref="AK32:AL32"/>
    <mergeCell ref="F33:G33"/>
    <mergeCell ref="H33:R33"/>
    <mergeCell ref="T33:U33"/>
    <mergeCell ref="W33:AJ33"/>
    <mergeCell ref="F34:G34"/>
    <mergeCell ref="H34:R34"/>
    <mergeCell ref="T34:U34"/>
    <mergeCell ref="W34:AJ34"/>
    <mergeCell ref="F35:G35"/>
    <mergeCell ref="H35:R35"/>
    <mergeCell ref="T35:U35"/>
    <mergeCell ref="W35:AJ3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A1">
      <selection activeCell="O13" sqref="O13"/>
    </sheetView>
  </sheetViews>
  <sheetFormatPr defaultColWidth="11.57421875" defaultRowHeight="15"/>
  <cols>
    <col min="1" max="1" width="10.140625" style="38" customWidth="1"/>
    <col min="2" max="2" width="26.8515625" style="38" customWidth="1"/>
    <col min="3" max="3" width="13.140625" style="38" customWidth="1"/>
    <col min="4" max="4" width="6.140625" style="39" bestFit="1" customWidth="1"/>
    <col min="5" max="35" width="3.7109375" style="38" customWidth="1"/>
    <col min="36" max="36" width="4.28125" style="40" customWidth="1"/>
    <col min="37" max="37" width="4.140625" style="40" customWidth="1"/>
    <col min="38" max="38" width="6.7109375" style="40" customWidth="1"/>
    <col min="39" max="242" width="9.140625" style="38" customWidth="1"/>
  </cols>
  <sheetData>
    <row r="1" spans="1:41" s="41" customFormat="1" ht="9.75" customHeight="1">
      <c r="A1" s="749" t="s">
        <v>390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1"/>
      <c r="AM1" s="123"/>
      <c r="AN1" s="123"/>
      <c r="AO1" s="587"/>
    </row>
    <row r="2" spans="1:41" s="41" customFormat="1" ht="9.75" customHeight="1">
      <c r="A2" s="752"/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4"/>
      <c r="AM2" s="123"/>
      <c r="AN2" s="123"/>
      <c r="AO2" s="587"/>
    </row>
    <row r="3" spans="1:41" s="45" customFormat="1" ht="24" customHeight="1" thickBot="1">
      <c r="A3" s="752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4"/>
      <c r="AM3" s="123"/>
      <c r="AN3" s="123"/>
      <c r="AO3" s="588"/>
    </row>
    <row r="4" spans="1:40" s="45" customFormat="1" ht="15" customHeight="1">
      <c r="A4" s="589" t="s">
        <v>16</v>
      </c>
      <c r="B4" s="590" t="s">
        <v>0</v>
      </c>
      <c r="C4" s="591" t="s">
        <v>391</v>
      </c>
      <c r="D4" s="755" t="s">
        <v>2</v>
      </c>
      <c r="E4" s="394">
        <v>1</v>
      </c>
      <c r="F4" s="394">
        <v>2</v>
      </c>
      <c r="G4" s="394">
        <v>3</v>
      </c>
      <c r="H4" s="394">
        <v>4</v>
      </c>
      <c r="I4" s="394">
        <v>5</v>
      </c>
      <c r="J4" s="394">
        <v>6</v>
      </c>
      <c r="K4" s="394">
        <v>7</v>
      </c>
      <c r="L4" s="394">
        <v>8</v>
      </c>
      <c r="M4" s="394">
        <v>9</v>
      </c>
      <c r="N4" s="394">
        <v>10</v>
      </c>
      <c r="O4" s="394">
        <v>11</v>
      </c>
      <c r="P4" s="394">
        <v>12</v>
      </c>
      <c r="Q4" s="394">
        <v>13</v>
      </c>
      <c r="R4" s="394">
        <v>14</v>
      </c>
      <c r="S4" s="394">
        <v>15</v>
      </c>
      <c r="T4" s="394">
        <v>16</v>
      </c>
      <c r="U4" s="394">
        <v>17</v>
      </c>
      <c r="V4" s="394">
        <v>18</v>
      </c>
      <c r="W4" s="394">
        <v>19</v>
      </c>
      <c r="X4" s="394">
        <v>20</v>
      </c>
      <c r="Y4" s="394">
        <v>21</v>
      </c>
      <c r="Z4" s="394">
        <v>22</v>
      </c>
      <c r="AA4" s="394">
        <v>23</v>
      </c>
      <c r="AB4" s="394">
        <v>24</v>
      </c>
      <c r="AC4" s="394">
        <v>25</v>
      </c>
      <c r="AD4" s="394">
        <v>26</v>
      </c>
      <c r="AE4" s="394">
        <v>27</v>
      </c>
      <c r="AF4" s="394">
        <v>28</v>
      </c>
      <c r="AG4" s="394">
        <v>29</v>
      </c>
      <c r="AH4" s="394">
        <v>30</v>
      </c>
      <c r="AI4" s="394">
        <v>31</v>
      </c>
      <c r="AJ4" s="757" t="s">
        <v>3</v>
      </c>
      <c r="AK4" s="758" t="s">
        <v>4</v>
      </c>
      <c r="AL4" s="760" t="s">
        <v>5</v>
      </c>
      <c r="AM4" s="41"/>
      <c r="AN4" s="41"/>
    </row>
    <row r="5" spans="1:40" s="45" customFormat="1" ht="15" customHeight="1">
      <c r="A5" s="592"/>
      <c r="B5" s="593" t="s">
        <v>392</v>
      </c>
      <c r="C5" s="594"/>
      <c r="D5" s="756"/>
      <c r="E5" s="377" t="s">
        <v>9</v>
      </c>
      <c r="F5" s="377" t="s">
        <v>8</v>
      </c>
      <c r="G5" s="377" t="s">
        <v>10</v>
      </c>
      <c r="H5" s="377" t="s">
        <v>11</v>
      </c>
      <c r="I5" s="377" t="s">
        <v>11</v>
      </c>
      <c r="J5" s="377" t="s">
        <v>8</v>
      </c>
      <c r="K5" s="377" t="s">
        <v>8</v>
      </c>
      <c r="L5" s="377" t="s">
        <v>9</v>
      </c>
      <c r="M5" s="377" t="s">
        <v>8</v>
      </c>
      <c r="N5" s="377" t="s">
        <v>10</v>
      </c>
      <c r="O5" s="377" t="s">
        <v>11</v>
      </c>
      <c r="P5" s="377" t="s">
        <v>11</v>
      </c>
      <c r="Q5" s="377" t="s">
        <v>8</v>
      </c>
      <c r="R5" s="377" t="s">
        <v>8</v>
      </c>
      <c r="S5" s="377" t="s">
        <v>9</v>
      </c>
      <c r="T5" s="377" t="s">
        <v>8</v>
      </c>
      <c r="U5" s="377" t="s">
        <v>10</v>
      </c>
      <c r="V5" s="377" t="s">
        <v>11</v>
      </c>
      <c r="W5" s="377" t="s">
        <v>11</v>
      </c>
      <c r="X5" s="377" t="s">
        <v>8</v>
      </c>
      <c r="Y5" s="377" t="s">
        <v>8</v>
      </c>
      <c r="Z5" s="377" t="s">
        <v>9</v>
      </c>
      <c r="AA5" s="377" t="s">
        <v>8</v>
      </c>
      <c r="AB5" s="377" t="s">
        <v>10</v>
      </c>
      <c r="AC5" s="377" t="s">
        <v>11</v>
      </c>
      <c r="AD5" s="377" t="s">
        <v>11</v>
      </c>
      <c r="AE5" s="377" t="s">
        <v>8</v>
      </c>
      <c r="AF5" s="377" t="s">
        <v>8</v>
      </c>
      <c r="AG5" s="377" t="s">
        <v>9</v>
      </c>
      <c r="AH5" s="377" t="s">
        <v>8</v>
      </c>
      <c r="AI5" s="377" t="s">
        <v>10</v>
      </c>
      <c r="AJ5" s="675"/>
      <c r="AK5" s="759"/>
      <c r="AL5" s="761"/>
      <c r="AM5" s="41"/>
      <c r="AN5" s="41"/>
    </row>
    <row r="6" spans="1:38" s="45" customFormat="1" ht="18" customHeight="1">
      <c r="A6" s="595" t="s">
        <v>393</v>
      </c>
      <c r="B6" s="595" t="s">
        <v>394</v>
      </c>
      <c r="C6" s="596" t="s">
        <v>395</v>
      </c>
      <c r="D6" s="597" t="s">
        <v>14</v>
      </c>
      <c r="E6" s="598" t="s">
        <v>396</v>
      </c>
      <c r="F6" s="599"/>
      <c r="G6" s="599" t="s">
        <v>20</v>
      </c>
      <c r="H6" s="599" t="s">
        <v>396</v>
      </c>
      <c r="I6" s="599" t="s">
        <v>396</v>
      </c>
      <c r="J6" s="599" t="s">
        <v>20</v>
      </c>
      <c r="K6" s="598" t="s">
        <v>396</v>
      </c>
      <c r="L6" s="598" t="s">
        <v>396</v>
      </c>
      <c r="M6" s="599" t="s">
        <v>20</v>
      </c>
      <c r="N6" s="599" t="s">
        <v>396</v>
      </c>
      <c r="O6" s="599"/>
      <c r="P6" s="599" t="s">
        <v>20</v>
      </c>
      <c r="Q6" s="599" t="s">
        <v>396</v>
      </c>
      <c r="R6" s="598"/>
      <c r="S6" s="598" t="s">
        <v>20</v>
      </c>
      <c r="T6" s="599" t="s">
        <v>396</v>
      </c>
      <c r="U6" s="599" t="s">
        <v>396</v>
      </c>
      <c r="V6" s="599" t="s">
        <v>20</v>
      </c>
      <c r="W6" s="599" t="s">
        <v>396</v>
      </c>
      <c r="X6" s="599"/>
      <c r="Y6" s="598" t="s">
        <v>20</v>
      </c>
      <c r="Z6" s="598" t="s">
        <v>396</v>
      </c>
      <c r="AA6" s="599"/>
      <c r="AB6" s="599" t="s">
        <v>397</v>
      </c>
      <c r="AC6" s="599" t="s">
        <v>396</v>
      </c>
      <c r="AD6" s="599"/>
      <c r="AE6" s="599" t="s">
        <v>20</v>
      </c>
      <c r="AF6" s="598" t="s">
        <v>396</v>
      </c>
      <c r="AG6" s="598"/>
      <c r="AH6" s="599" t="s">
        <v>20</v>
      </c>
      <c r="AI6" s="599" t="s">
        <v>396</v>
      </c>
      <c r="AJ6" s="600">
        <v>132</v>
      </c>
      <c r="AK6" s="601">
        <f>COUNTIF(C6:AJ6,"T")*4+COUNTIF(C6:AJ6,"P")*12+COUNTIF(C6:AJ6,"M")*6+COUNTIF(C6:AJ6,"D2")*6+COUNTIF(C6:AJ6,"N")*12+COUNTIF(C6:AJ6,"T1")*4+COUNTIF(C6:AJ6,"D1N")*18+COUNTIF(C6:AJ6,"MN")*16+COUNTIF(C6:AJ6,"NA")*6+COUNTIF(C6:AJ6,"PNA")*18</f>
        <v>210</v>
      </c>
      <c r="AL6" s="602">
        <f>SUM(AK6-132)</f>
        <v>78</v>
      </c>
    </row>
    <row r="7" spans="1:38" s="45" customFormat="1" ht="18" customHeight="1">
      <c r="A7" s="603" t="s">
        <v>398</v>
      </c>
      <c r="B7" s="603" t="s">
        <v>399</v>
      </c>
      <c r="C7" s="604" t="s">
        <v>400</v>
      </c>
      <c r="D7" s="597" t="s">
        <v>14</v>
      </c>
      <c r="E7" s="598" t="s">
        <v>20</v>
      </c>
      <c r="F7" s="599" t="s">
        <v>396</v>
      </c>
      <c r="G7" s="599" t="s">
        <v>396</v>
      </c>
      <c r="H7" s="599" t="s">
        <v>20</v>
      </c>
      <c r="I7" s="599"/>
      <c r="J7" s="599" t="s">
        <v>396</v>
      </c>
      <c r="K7" s="598" t="s">
        <v>20</v>
      </c>
      <c r="L7" s="598"/>
      <c r="M7" s="599" t="s">
        <v>396</v>
      </c>
      <c r="N7" s="599" t="s">
        <v>20</v>
      </c>
      <c r="O7" s="599" t="s">
        <v>396</v>
      </c>
      <c r="P7" s="599" t="s">
        <v>396</v>
      </c>
      <c r="Q7" s="599" t="s">
        <v>20</v>
      </c>
      <c r="R7" s="598" t="s">
        <v>396</v>
      </c>
      <c r="S7" s="598" t="s">
        <v>396</v>
      </c>
      <c r="T7" s="599"/>
      <c r="U7" s="599"/>
      <c r="V7" s="599" t="s">
        <v>396</v>
      </c>
      <c r="W7" s="599" t="s">
        <v>20</v>
      </c>
      <c r="X7" s="599" t="s">
        <v>396</v>
      </c>
      <c r="Y7" s="598" t="s">
        <v>396</v>
      </c>
      <c r="Z7" s="598" t="s">
        <v>20</v>
      </c>
      <c r="AA7" s="599" t="s">
        <v>396</v>
      </c>
      <c r="AB7" s="599"/>
      <c r="AC7" s="599" t="s">
        <v>20</v>
      </c>
      <c r="AD7" s="599" t="s">
        <v>396</v>
      </c>
      <c r="AE7" s="599" t="s">
        <v>396</v>
      </c>
      <c r="AF7" s="598" t="s">
        <v>20</v>
      </c>
      <c r="AG7" s="598" t="s">
        <v>396</v>
      </c>
      <c r="AH7" s="599" t="s">
        <v>396</v>
      </c>
      <c r="AI7" s="599" t="s">
        <v>20</v>
      </c>
      <c r="AJ7" s="600">
        <v>132</v>
      </c>
      <c r="AK7" s="601">
        <f>COUNTIF(C7:AJ7,"T")*4+COUNTIF(C7:AJ7,"P")*12+COUNTIF(C7:AJ7,"M")*6+COUNTIF(C7:AJ7,"D2")*6+COUNTIF(C7:AJ7,"N")*12+COUNTIF(C7:AJ7,"T1")*4+COUNTIF(C7:AJ7,"D1N")*18+COUNTIF(C7:AJ7,"PNA")*18+COUNTIF(C7:AJ7,"NA")*6+COUNTIF(C7:AJ7,"TNA")*12</f>
        <v>216</v>
      </c>
      <c r="AL7" s="602">
        <f>SUM(AK7-132)</f>
        <v>84</v>
      </c>
    </row>
    <row r="8" spans="1:38" s="45" customFormat="1" ht="18" customHeight="1">
      <c r="A8" s="603" t="s">
        <v>401</v>
      </c>
      <c r="B8" s="603" t="s">
        <v>402</v>
      </c>
      <c r="C8" s="605" t="s">
        <v>403</v>
      </c>
      <c r="D8" s="606" t="s">
        <v>14</v>
      </c>
      <c r="E8" s="607"/>
      <c r="F8" s="608" t="s">
        <v>20</v>
      </c>
      <c r="G8" s="608"/>
      <c r="H8" s="608"/>
      <c r="I8" s="608" t="s">
        <v>20</v>
      </c>
      <c r="J8" s="608"/>
      <c r="K8" s="607"/>
      <c r="L8" s="607" t="s">
        <v>20</v>
      </c>
      <c r="M8" s="608"/>
      <c r="N8" s="608"/>
      <c r="O8" s="608" t="s">
        <v>20</v>
      </c>
      <c r="P8" s="608"/>
      <c r="Q8" s="608"/>
      <c r="R8" s="607" t="s">
        <v>20</v>
      </c>
      <c r="S8" s="607"/>
      <c r="T8" s="608" t="s">
        <v>20</v>
      </c>
      <c r="U8" s="608" t="s">
        <v>20</v>
      </c>
      <c r="V8" s="608"/>
      <c r="W8" s="608"/>
      <c r="X8" s="608" t="s">
        <v>20</v>
      </c>
      <c r="Y8" s="607"/>
      <c r="Z8" s="607"/>
      <c r="AA8" s="608" t="s">
        <v>20</v>
      </c>
      <c r="AB8" s="608"/>
      <c r="AC8" s="608"/>
      <c r="AD8" s="608" t="s">
        <v>20</v>
      </c>
      <c r="AE8" s="608"/>
      <c r="AF8" s="607"/>
      <c r="AG8" s="607" t="s">
        <v>20</v>
      </c>
      <c r="AH8" s="608"/>
      <c r="AI8" s="608"/>
      <c r="AJ8" s="609">
        <v>132</v>
      </c>
      <c r="AK8" s="601">
        <f>COUNTIF(C8:AJ8,"T")*4+COUNTIF(C8:AJ8,"P")*12+COUNTIF(C8:AJ8,"M")*6+COUNTIF(C8:AJ8,"D2")*6+COUNTIF(C8:AJ8,"N")*12+COUNTIF(C8:AJ8,"T1")*4+COUNTIF(C8:AJ8,"D1N")*18+COUNTIF(C8:AJ8,"MN")*16+COUNTIF(C8:AJ8,"NA")*6+COUNTIF(C8:AJ8,"TNA")*12</f>
        <v>132</v>
      </c>
      <c r="AL8" s="602">
        <f>SUM(AK8-132)</f>
        <v>0</v>
      </c>
    </row>
    <row r="9" spans="1:38" s="45" customFormat="1" ht="18" customHeight="1">
      <c r="A9" s="610" t="s">
        <v>16</v>
      </c>
      <c r="B9" s="593" t="s">
        <v>0</v>
      </c>
      <c r="C9" s="611"/>
      <c r="D9" s="762" t="s">
        <v>2</v>
      </c>
      <c r="E9" s="612">
        <v>1</v>
      </c>
      <c r="F9" s="612">
        <v>2</v>
      </c>
      <c r="G9" s="612">
        <v>3</v>
      </c>
      <c r="H9" s="612">
        <v>4</v>
      </c>
      <c r="I9" s="612">
        <v>5</v>
      </c>
      <c r="J9" s="612">
        <v>6</v>
      </c>
      <c r="K9" s="612">
        <v>7</v>
      </c>
      <c r="L9" s="612">
        <v>8</v>
      </c>
      <c r="M9" s="612">
        <v>9</v>
      </c>
      <c r="N9" s="613">
        <v>10</v>
      </c>
      <c r="O9" s="613">
        <v>11</v>
      </c>
      <c r="P9" s="613">
        <v>12</v>
      </c>
      <c r="Q9" s="613">
        <v>13</v>
      </c>
      <c r="R9" s="613">
        <v>14</v>
      </c>
      <c r="S9" s="613">
        <v>15</v>
      </c>
      <c r="T9" s="613">
        <v>16</v>
      </c>
      <c r="U9" s="613">
        <v>17</v>
      </c>
      <c r="V9" s="613">
        <v>18</v>
      </c>
      <c r="W9" s="613">
        <v>19</v>
      </c>
      <c r="X9" s="613">
        <v>20</v>
      </c>
      <c r="Y9" s="613">
        <v>21</v>
      </c>
      <c r="Z9" s="613">
        <v>22</v>
      </c>
      <c r="AA9" s="613">
        <v>23</v>
      </c>
      <c r="AB9" s="613">
        <v>24</v>
      </c>
      <c r="AC9" s="613">
        <v>25</v>
      </c>
      <c r="AD9" s="613">
        <v>26</v>
      </c>
      <c r="AE9" s="612">
        <v>27</v>
      </c>
      <c r="AF9" s="612">
        <v>28</v>
      </c>
      <c r="AG9" s="612">
        <v>29</v>
      </c>
      <c r="AH9" s="612">
        <v>30</v>
      </c>
      <c r="AI9" s="612">
        <v>31</v>
      </c>
      <c r="AJ9" s="764" t="s">
        <v>3</v>
      </c>
      <c r="AK9" s="766" t="s">
        <v>4</v>
      </c>
      <c r="AL9" s="768" t="s">
        <v>5</v>
      </c>
    </row>
    <row r="10" spans="1:40" s="45" customFormat="1" ht="18" customHeight="1">
      <c r="A10" s="610"/>
      <c r="B10" s="593" t="s">
        <v>404</v>
      </c>
      <c r="C10" s="611"/>
      <c r="D10" s="763"/>
      <c r="E10" s="377" t="s">
        <v>9</v>
      </c>
      <c r="F10" s="377" t="s">
        <v>8</v>
      </c>
      <c r="G10" s="377" t="s">
        <v>10</v>
      </c>
      <c r="H10" s="377" t="s">
        <v>11</v>
      </c>
      <c r="I10" s="377" t="s">
        <v>11</v>
      </c>
      <c r="J10" s="377" t="s">
        <v>8</v>
      </c>
      <c r="K10" s="377" t="s">
        <v>8</v>
      </c>
      <c r="L10" s="377" t="s">
        <v>9</v>
      </c>
      <c r="M10" s="377" t="s">
        <v>8</v>
      </c>
      <c r="N10" s="377" t="s">
        <v>10</v>
      </c>
      <c r="O10" s="377" t="s">
        <v>11</v>
      </c>
      <c r="P10" s="377" t="s">
        <v>11</v>
      </c>
      <c r="Q10" s="377" t="s">
        <v>8</v>
      </c>
      <c r="R10" s="377" t="s">
        <v>8</v>
      </c>
      <c r="S10" s="377" t="s">
        <v>9</v>
      </c>
      <c r="T10" s="377" t="s">
        <v>8</v>
      </c>
      <c r="U10" s="377" t="s">
        <v>10</v>
      </c>
      <c r="V10" s="377" t="s">
        <v>11</v>
      </c>
      <c r="W10" s="377" t="s">
        <v>11</v>
      </c>
      <c r="X10" s="377" t="s">
        <v>8</v>
      </c>
      <c r="Y10" s="377" t="s">
        <v>8</v>
      </c>
      <c r="Z10" s="377" t="s">
        <v>9</v>
      </c>
      <c r="AA10" s="377" t="s">
        <v>8</v>
      </c>
      <c r="AB10" s="377" t="s">
        <v>10</v>
      </c>
      <c r="AC10" s="377" t="s">
        <v>11</v>
      </c>
      <c r="AD10" s="377" t="s">
        <v>11</v>
      </c>
      <c r="AE10" s="377" t="s">
        <v>8</v>
      </c>
      <c r="AF10" s="377" t="s">
        <v>8</v>
      </c>
      <c r="AG10" s="377" t="s">
        <v>9</v>
      </c>
      <c r="AH10" s="377" t="s">
        <v>8</v>
      </c>
      <c r="AI10" s="377" t="s">
        <v>10</v>
      </c>
      <c r="AJ10" s="765"/>
      <c r="AK10" s="767"/>
      <c r="AL10" s="769"/>
      <c r="AM10" s="41"/>
      <c r="AN10" s="41"/>
    </row>
    <row r="11" spans="1:40" s="45" customFormat="1" ht="18" customHeight="1">
      <c r="A11" s="614" t="s">
        <v>405</v>
      </c>
      <c r="B11" s="615" t="s">
        <v>406</v>
      </c>
      <c r="C11" s="616" t="s">
        <v>407</v>
      </c>
      <c r="D11" s="140"/>
      <c r="E11" s="607"/>
      <c r="F11" s="608"/>
      <c r="G11" s="608"/>
      <c r="H11" s="608"/>
      <c r="I11" s="608"/>
      <c r="J11" s="608"/>
      <c r="K11" s="607"/>
      <c r="L11" s="607"/>
      <c r="M11" s="608"/>
      <c r="N11" s="608"/>
      <c r="O11" s="608"/>
      <c r="P11" s="608"/>
      <c r="Q11" s="608"/>
      <c r="R11" s="607"/>
      <c r="S11" s="607"/>
      <c r="T11" s="608"/>
      <c r="U11" s="608"/>
      <c r="V11" s="608"/>
      <c r="W11" s="608"/>
      <c r="X11" s="608"/>
      <c r="Y11" s="607"/>
      <c r="Z11" s="607"/>
      <c r="AA11" s="608"/>
      <c r="AB11" s="608"/>
      <c r="AC11" s="608"/>
      <c r="AD11" s="608"/>
      <c r="AE11" s="608"/>
      <c r="AF11" s="607"/>
      <c r="AG11" s="607"/>
      <c r="AH11" s="608"/>
      <c r="AI11" s="608" t="s">
        <v>408</v>
      </c>
      <c r="AJ11" s="617"/>
      <c r="AK11" s="618"/>
      <c r="AL11" s="619">
        <f aca="true" t="shared" si="0" ref="AL11:AL17">COUNTIF(D11:AK11,"T")*4+COUNTIF(D11:AK11,"P")*12+COUNTIF(D11:AK11,"M")*4+COUNTIF(D11:AK11,"D2")*6+COUNTIF(D11:AK11,"N")*12+COUNTIF(D11:AK11,"T1")*4+COUNTIF(D11:AK11,"D1N")*18+COUNTIF(D11:AK11,"MN")*16+COUNTIF(D11:AK11,"NA")*6+COUNTIF(D11:AK11,"NB")*6</f>
        <v>6</v>
      </c>
      <c r="AM11" s="41"/>
      <c r="AN11" s="41"/>
    </row>
    <row r="12" spans="1:40" s="45" customFormat="1" ht="18" customHeight="1">
      <c r="A12" s="614" t="s">
        <v>409</v>
      </c>
      <c r="B12" s="620" t="s">
        <v>410</v>
      </c>
      <c r="C12" s="621" t="s">
        <v>411</v>
      </c>
      <c r="D12" s="140"/>
      <c r="E12" s="607" t="s">
        <v>408</v>
      </c>
      <c r="F12" s="608"/>
      <c r="G12" s="608"/>
      <c r="H12" s="608"/>
      <c r="I12" s="608"/>
      <c r="J12" s="608"/>
      <c r="K12" s="607" t="s">
        <v>408</v>
      </c>
      <c r="L12" s="607"/>
      <c r="M12" s="608"/>
      <c r="N12" s="608"/>
      <c r="O12" s="608"/>
      <c r="P12" s="608" t="s">
        <v>408</v>
      </c>
      <c r="Q12" s="608"/>
      <c r="R12" s="607"/>
      <c r="S12" s="607"/>
      <c r="T12" s="608"/>
      <c r="U12" s="608"/>
      <c r="V12" s="608" t="s">
        <v>408</v>
      </c>
      <c r="W12" s="608"/>
      <c r="X12" s="608"/>
      <c r="Y12" s="607"/>
      <c r="Z12" s="607"/>
      <c r="AA12" s="608"/>
      <c r="AB12" s="608" t="s">
        <v>408</v>
      </c>
      <c r="AC12" s="608"/>
      <c r="AD12" s="608"/>
      <c r="AE12" s="608" t="s">
        <v>408</v>
      </c>
      <c r="AF12" s="607"/>
      <c r="AG12" s="607"/>
      <c r="AH12" s="608"/>
      <c r="AI12" s="608"/>
      <c r="AJ12" s="617"/>
      <c r="AK12" s="618"/>
      <c r="AL12" s="619">
        <f t="shared" si="0"/>
        <v>36</v>
      </c>
      <c r="AM12" s="41"/>
      <c r="AN12" s="41"/>
    </row>
    <row r="13" spans="1:40" s="45" customFormat="1" ht="18" customHeight="1">
      <c r="A13" s="614" t="s">
        <v>412</v>
      </c>
      <c r="B13" s="620" t="s">
        <v>413</v>
      </c>
      <c r="C13" s="622" t="s">
        <v>414</v>
      </c>
      <c r="D13" s="623"/>
      <c r="E13" s="607"/>
      <c r="F13" s="608"/>
      <c r="G13" s="608"/>
      <c r="H13" s="608"/>
      <c r="I13" s="608"/>
      <c r="J13" s="608"/>
      <c r="K13" s="607"/>
      <c r="L13" s="607"/>
      <c r="M13" s="608"/>
      <c r="N13" s="608" t="s">
        <v>408</v>
      </c>
      <c r="O13" s="608"/>
      <c r="P13" s="608"/>
      <c r="Q13" s="608" t="s">
        <v>408</v>
      </c>
      <c r="R13" s="607"/>
      <c r="S13" s="607"/>
      <c r="T13" s="608" t="s">
        <v>408</v>
      </c>
      <c r="U13" s="608"/>
      <c r="V13" s="608"/>
      <c r="W13" s="608" t="s">
        <v>408</v>
      </c>
      <c r="X13" s="608"/>
      <c r="Y13" s="607"/>
      <c r="Z13" s="607" t="s">
        <v>408</v>
      </c>
      <c r="AA13" s="608"/>
      <c r="AB13" s="608"/>
      <c r="AC13" s="608"/>
      <c r="AD13" s="608"/>
      <c r="AE13" s="608"/>
      <c r="AF13" s="607" t="s">
        <v>408</v>
      </c>
      <c r="AG13" s="607"/>
      <c r="AH13" s="608"/>
      <c r="AI13" s="608"/>
      <c r="AJ13" s="624"/>
      <c r="AK13" s="618"/>
      <c r="AL13" s="619">
        <f t="shared" si="0"/>
        <v>36</v>
      </c>
      <c r="AM13" s="41"/>
      <c r="AN13" s="41"/>
    </row>
    <row r="14" spans="1:40" s="45" customFormat="1" ht="18" customHeight="1">
      <c r="A14" s="614" t="s">
        <v>415</v>
      </c>
      <c r="B14" s="615" t="s">
        <v>416</v>
      </c>
      <c r="C14" s="616" t="s">
        <v>417</v>
      </c>
      <c r="D14" s="140"/>
      <c r="E14" s="607"/>
      <c r="F14" s="608"/>
      <c r="G14" s="608"/>
      <c r="H14" s="608" t="s">
        <v>408</v>
      </c>
      <c r="I14" s="608"/>
      <c r="J14" s="608"/>
      <c r="K14" s="607"/>
      <c r="L14" s="607" t="s">
        <v>408</v>
      </c>
      <c r="M14" s="608"/>
      <c r="N14" s="608"/>
      <c r="O14" s="608" t="s">
        <v>408</v>
      </c>
      <c r="P14" s="608"/>
      <c r="Q14" s="608"/>
      <c r="R14" s="607" t="s">
        <v>408</v>
      </c>
      <c r="S14" s="607"/>
      <c r="T14" s="608"/>
      <c r="U14" s="608"/>
      <c r="V14" s="608"/>
      <c r="W14" s="608"/>
      <c r="X14" s="608"/>
      <c r="Y14" s="607"/>
      <c r="Z14" s="607"/>
      <c r="AA14" s="608" t="s">
        <v>408</v>
      </c>
      <c r="AB14" s="608"/>
      <c r="AC14" s="608"/>
      <c r="AD14" s="608" t="s">
        <v>408</v>
      </c>
      <c r="AE14" s="608"/>
      <c r="AF14" s="607"/>
      <c r="AG14" s="607"/>
      <c r="AH14" s="608"/>
      <c r="AI14" s="608"/>
      <c r="AJ14" s="617"/>
      <c r="AK14" s="618"/>
      <c r="AL14" s="619">
        <f t="shared" si="0"/>
        <v>36</v>
      </c>
      <c r="AM14" s="41"/>
      <c r="AN14" s="41"/>
    </row>
    <row r="15" spans="1:40" s="45" customFormat="1" ht="18" customHeight="1">
      <c r="A15" s="614" t="s">
        <v>418</v>
      </c>
      <c r="B15" s="615" t="s">
        <v>419</v>
      </c>
      <c r="C15" s="616" t="s">
        <v>420</v>
      </c>
      <c r="D15" s="140"/>
      <c r="E15" s="607"/>
      <c r="F15" s="608"/>
      <c r="G15" s="608"/>
      <c r="H15" s="608"/>
      <c r="I15" s="608" t="s">
        <v>408</v>
      </c>
      <c r="J15" s="608"/>
      <c r="K15" s="607"/>
      <c r="L15" s="607"/>
      <c r="M15" s="608"/>
      <c r="N15" s="608"/>
      <c r="O15" s="608"/>
      <c r="P15" s="608"/>
      <c r="Q15" s="608"/>
      <c r="R15" s="607"/>
      <c r="S15" s="607"/>
      <c r="T15" s="608"/>
      <c r="U15" s="608"/>
      <c r="V15" s="608"/>
      <c r="W15" s="608"/>
      <c r="X15" s="608"/>
      <c r="Y15" s="607"/>
      <c r="Z15" s="607"/>
      <c r="AA15" s="608"/>
      <c r="AB15" s="608"/>
      <c r="AC15" s="608"/>
      <c r="AD15" s="608"/>
      <c r="AE15" s="608"/>
      <c r="AF15" s="607"/>
      <c r="AG15" s="607"/>
      <c r="AH15" s="608"/>
      <c r="AI15" s="608"/>
      <c r="AJ15" s="617"/>
      <c r="AK15" s="618"/>
      <c r="AL15" s="619">
        <f t="shared" si="0"/>
        <v>6</v>
      </c>
      <c r="AM15" s="41"/>
      <c r="AN15" s="41"/>
    </row>
    <row r="16" spans="1:40" s="45" customFormat="1" ht="18" customHeight="1">
      <c r="A16" s="614" t="s">
        <v>421</v>
      </c>
      <c r="B16" s="615" t="s">
        <v>422</v>
      </c>
      <c r="C16" s="616" t="s">
        <v>423</v>
      </c>
      <c r="D16" s="140"/>
      <c r="E16" s="607"/>
      <c r="F16" s="608"/>
      <c r="G16" s="608" t="s">
        <v>408</v>
      </c>
      <c r="H16" s="608"/>
      <c r="I16" s="608"/>
      <c r="J16" s="608" t="s">
        <v>408</v>
      </c>
      <c r="K16" s="607"/>
      <c r="L16" s="607"/>
      <c r="M16" s="608" t="s">
        <v>408</v>
      </c>
      <c r="N16" s="608"/>
      <c r="O16" s="608"/>
      <c r="P16" s="608"/>
      <c r="Q16" s="608"/>
      <c r="R16" s="607"/>
      <c r="S16" s="607" t="s">
        <v>408</v>
      </c>
      <c r="T16" s="608"/>
      <c r="U16" s="608"/>
      <c r="V16" s="608"/>
      <c r="W16" s="608"/>
      <c r="X16" s="608"/>
      <c r="Y16" s="607" t="s">
        <v>408</v>
      </c>
      <c r="Z16" s="607"/>
      <c r="AA16" s="608"/>
      <c r="AB16" s="608"/>
      <c r="AC16" s="608"/>
      <c r="AD16" s="608"/>
      <c r="AE16" s="608"/>
      <c r="AF16" s="607"/>
      <c r="AG16" s="607"/>
      <c r="AH16" s="608" t="s">
        <v>408</v>
      </c>
      <c r="AI16" s="608"/>
      <c r="AJ16" s="617"/>
      <c r="AK16" s="618"/>
      <c r="AL16" s="619">
        <f t="shared" si="0"/>
        <v>36</v>
      </c>
      <c r="AM16" s="41"/>
      <c r="AN16" s="41"/>
    </row>
    <row r="17" spans="1:38" s="45" customFormat="1" ht="18" customHeight="1">
      <c r="A17" s="614" t="s">
        <v>424</v>
      </c>
      <c r="B17" s="620" t="s">
        <v>425</v>
      </c>
      <c r="C17" s="622" t="s">
        <v>426</v>
      </c>
      <c r="D17" s="606"/>
      <c r="E17" s="607"/>
      <c r="F17" s="608" t="s">
        <v>408</v>
      </c>
      <c r="G17" s="608"/>
      <c r="H17" s="608"/>
      <c r="I17" s="608"/>
      <c r="J17" s="608"/>
      <c r="K17" s="607"/>
      <c r="L17" s="607"/>
      <c r="M17" s="608"/>
      <c r="N17" s="608"/>
      <c r="O17" s="608"/>
      <c r="P17" s="608"/>
      <c r="Q17" s="608"/>
      <c r="R17" s="607"/>
      <c r="S17" s="607"/>
      <c r="T17" s="608"/>
      <c r="U17" s="608" t="s">
        <v>408</v>
      </c>
      <c r="V17" s="608"/>
      <c r="W17" s="608"/>
      <c r="X17" s="608" t="s">
        <v>408</v>
      </c>
      <c r="Y17" s="607"/>
      <c r="Z17" s="607"/>
      <c r="AA17" s="608"/>
      <c r="AB17" s="608"/>
      <c r="AC17" s="608" t="s">
        <v>408</v>
      </c>
      <c r="AD17" s="608"/>
      <c r="AE17" s="608"/>
      <c r="AF17" s="607"/>
      <c r="AG17" s="607" t="s">
        <v>408</v>
      </c>
      <c r="AH17" s="608"/>
      <c r="AI17" s="608"/>
      <c r="AJ17" s="625"/>
      <c r="AK17" s="601"/>
      <c r="AL17" s="619">
        <f t="shared" si="0"/>
        <v>30</v>
      </c>
    </row>
    <row r="18" spans="1:40" ht="14.25">
      <c r="A18" s="501"/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3"/>
      <c r="AL18" s="504"/>
      <c r="AM18"/>
      <c r="AN18"/>
    </row>
    <row r="19" spans="1:38" ht="15" thickBot="1">
      <c r="A19" s="505"/>
      <c r="B19" s="506" t="s">
        <v>352</v>
      </c>
      <c r="C19" s="506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7"/>
      <c r="AL19" s="508"/>
    </row>
    <row r="20" spans="1:38" ht="14.25">
      <c r="A20" s="509"/>
      <c r="B20" s="741" t="s">
        <v>427</v>
      </c>
      <c r="C20" s="742"/>
      <c r="D20" s="743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626"/>
      <c r="V20" s="744" t="s">
        <v>313</v>
      </c>
      <c r="W20" s="744"/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  <c r="AH20" s="744"/>
      <c r="AI20" s="744"/>
      <c r="AJ20" s="502"/>
      <c r="AK20" s="507"/>
      <c r="AL20" s="508"/>
    </row>
    <row r="21" spans="1:38" ht="14.25">
      <c r="A21" s="509"/>
      <c r="B21" s="745" t="s">
        <v>428</v>
      </c>
      <c r="C21" s="746"/>
      <c r="D21" s="747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626"/>
      <c r="V21" s="744" t="s">
        <v>308</v>
      </c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502"/>
      <c r="AK21" s="507"/>
      <c r="AL21" s="508"/>
    </row>
    <row r="22" spans="1:38" ht="15" thickBot="1">
      <c r="A22" s="515"/>
      <c r="B22" s="627" t="s">
        <v>429</v>
      </c>
      <c r="C22" s="628"/>
      <c r="D22" s="629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626"/>
      <c r="V22" s="744" t="s">
        <v>314</v>
      </c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507"/>
      <c r="AK22" s="507"/>
      <c r="AL22" s="508"/>
    </row>
    <row r="23" spans="1:38" ht="14.25">
      <c r="A23" s="519"/>
      <c r="B23" s="630"/>
      <c r="C23" s="572"/>
      <c r="D23" s="525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631"/>
      <c r="V23" s="748" t="s">
        <v>315</v>
      </c>
      <c r="W23" s="748"/>
      <c r="X23" s="748"/>
      <c r="Y23" s="748"/>
      <c r="Z23" s="748"/>
      <c r="AA23" s="748"/>
      <c r="AB23" s="748"/>
      <c r="AC23" s="748"/>
      <c r="AD23" s="748"/>
      <c r="AE23" s="748"/>
      <c r="AF23" s="748"/>
      <c r="AG23" s="748"/>
      <c r="AH23" s="748"/>
      <c r="AI23" s="748"/>
      <c r="AJ23" s="507"/>
      <c r="AK23" s="507"/>
      <c r="AL23" s="508"/>
    </row>
    <row r="24" spans="1:38" ht="14.25">
      <c r="A24" s="521"/>
      <c r="B24" s="630"/>
      <c r="C24" s="572"/>
      <c r="D24" s="525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631"/>
      <c r="V24" s="631"/>
      <c r="W24" s="631"/>
      <c r="X24" s="631"/>
      <c r="Y24" s="632"/>
      <c r="Z24" s="631"/>
      <c r="AA24" s="631"/>
      <c r="AB24" s="631"/>
      <c r="AC24" s="631"/>
      <c r="AD24" s="631"/>
      <c r="AE24" s="631"/>
      <c r="AF24" s="632"/>
      <c r="AG24" s="631"/>
      <c r="AH24" s="631"/>
      <c r="AI24" s="631"/>
      <c r="AJ24" s="507"/>
      <c r="AK24" s="507"/>
      <c r="AL24" s="508"/>
    </row>
    <row r="25" spans="1:38" ht="14.25">
      <c r="A25" s="505"/>
      <c r="B25" s="633"/>
      <c r="C25" s="518"/>
      <c r="D25" s="525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07"/>
      <c r="AK25" s="507"/>
      <c r="AL25" s="508"/>
    </row>
    <row r="26" spans="1:38" ht="15" thickBot="1">
      <c r="A26" s="526"/>
      <c r="B26" s="634"/>
      <c r="C26" s="528"/>
      <c r="D26" s="529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30"/>
      <c r="AK26" s="530"/>
      <c r="AL26" s="531"/>
    </row>
  </sheetData>
  <sheetProtection/>
  <mergeCells count="15"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B20:D20"/>
    <mergeCell ref="V20:AI20"/>
    <mergeCell ref="B21:D21"/>
    <mergeCell ref="V21:AI21"/>
    <mergeCell ref="V22:AI22"/>
    <mergeCell ref="V23:AI2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81"/>
  <sheetViews>
    <sheetView zoomScalePageLayoutView="0" workbookViewId="0" topLeftCell="A112">
      <selection activeCell="W92" sqref="W92"/>
    </sheetView>
  </sheetViews>
  <sheetFormatPr defaultColWidth="11.57421875" defaultRowHeight="15"/>
  <cols>
    <col min="1" max="1" width="5.421875" style="38" customWidth="1"/>
    <col min="2" max="2" width="22.421875" style="38" customWidth="1"/>
    <col min="3" max="3" width="9.57421875" style="38" customWidth="1"/>
    <col min="4" max="4" width="6.57421875" style="38" customWidth="1"/>
    <col min="5" max="5" width="4.57421875" style="39" customWidth="1"/>
    <col min="6" max="36" width="2.8515625" style="38" customWidth="1"/>
    <col min="37" max="38" width="4.00390625" style="40" customWidth="1"/>
    <col min="39" max="39" width="5.140625" style="40" customWidth="1"/>
    <col min="40" max="243" width="9.140625" style="38" customWidth="1"/>
  </cols>
  <sheetData>
    <row r="1" spans="1:39" ht="30" customHeight="1" thickBot="1">
      <c r="A1" s="770" t="s">
        <v>268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</row>
    <row r="2" spans="1:39" s="41" customFormat="1" ht="9.75" customHeight="1" thickBot="1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770"/>
    </row>
    <row r="3" spans="1:39" s="45" customFormat="1" ht="21.75" customHeight="1" thickBot="1">
      <c r="A3" s="42" t="s">
        <v>16</v>
      </c>
      <c r="B3" s="43" t="s">
        <v>0</v>
      </c>
      <c r="C3" s="43" t="s">
        <v>43</v>
      </c>
      <c r="D3" s="44" t="s">
        <v>1</v>
      </c>
      <c r="E3" s="771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3">
        <v>23</v>
      </c>
      <c r="AC3" s="325">
        <v>24</v>
      </c>
      <c r="AD3" s="325">
        <v>25</v>
      </c>
      <c r="AE3" s="325">
        <v>26</v>
      </c>
      <c r="AF3" s="325">
        <v>27</v>
      </c>
      <c r="AG3" s="325">
        <v>28</v>
      </c>
      <c r="AH3" s="3">
        <v>29</v>
      </c>
      <c r="AI3" s="325">
        <v>30</v>
      </c>
      <c r="AJ3" s="325">
        <v>31</v>
      </c>
      <c r="AK3" s="637" t="s">
        <v>3</v>
      </c>
      <c r="AL3" s="639" t="s">
        <v>4</v>
      </c>
      <c r="AM3" s="641" t="s">
        <v>5</v>
      </c>
    </row>
    <row r="4" spans="1:39" s="45" customFormat="1" ht="21.75" customHeight="1">
      <c r="A4" s="46"/>
      <c r="B4" s="47" t="s">
        <v>44</v>
      </c>
      <c r="C4" s="47" t="s">
        <v>7</v>
      </c>
      <c r="D4" s="48" t="s">
        <v>224</v>
      </c>
      <c r="E4" s="771"/>
      <c r="F4" s="4" t="s">
        <v>9</v>
      </c>
      <c r="G4" s="4" t="s">
        <v>8</v>
      </c>
      <c r="H4" s="147" t="s">
        <v>10</v>
      </c>
      <c r="I4" s="147" t="s">
        <v>11</v>
      </c>
      <c r="J4" s="147" t="s">
        <v>11</v>
      </c>
      <c r="K4" s="147" t="s">
        <v>8</v>
      </c>
      <c r="L4" s="147" t="s">
        <v>8</v>
      </c>
      <c r="M4" s="4" t="s">
        <v>9</v>
      </c>
      <c r="N4" s="4" t="s">
        <v>8</v>
      </c>
      <c r="O4" s="147" t="s">
        <v>10</v>
      </c>
      <c r="P4" s="147" t="s">
        <v>11</v>
      </c>
      <c r="Q4" s="147" t="s">
        <v>11</v>
      </c>
      <c r="R4" s="147" t="s">
        <v>8</v>
      </c>
      <c r="S4" s="147" t="s">
        <v>8</v>
      </c>
      <c r="T4" s="4" t="s">
        <v>9</v>
      </c>
      <c r="U4" s="4" t="s">
        <v>8</v>
      </c>
      <c r="V4" s="147" t="s">
        <v>10</v>
      </c>
      <c r="W4" s="147" t="s">
        <v>11</v>
      </c>
      <c r="X4" s="147" t="s">
        <v>11</v>
      </c>
      <c r="Y4" s="147" t="s">
        <v>8</v>
      </c>
      <c r="Z4" s="147" t="s">
        <v>8</v>
      </c>
      <c r="AA4" s="4" t="s">
        <v>9</v>
      </c>
      <c r="AB4" s="326" t="s">
        <v>8</v>
      </c>
      <c r="AC4" s="179" t="s">
        <v>10</v>
      </c>
      <c r="AD4" s="179" t="s">
        <v>11</v>
      </c>
      <c r="AE4" s="179" t="s">
        <v>11</v>
      </c>
      <c r="AF4" s="179" t="s">
        <v>8</v>
      </c>
      <c r="AG4" s="179" t="s">
        <v>8</v>
      </c>
      <c r="AH4" s="324" t="s">
        <v>9</v>
      </c>
      <c r="AI4" s="326" t="s">
        <v>8</v>
      </c>
      <c r="AJ4" s="179" t="s">
        <v>10</v>
      </c>
      <c r="AK4" s="772"/>
      <c r="AL4" s="639"/>
      <c r="AM4" s="641"/>
    </row>
    <row r="5" spans="1:41" s="45" customFormat="1" ht="21.75" customHeight="1">
      <c r="A5" s="49">
        <v>117200</v>
      </c>
      <c r="B5" s="50" t="s">
        <v>45</v>
      </c>
      <c r="C5" s="51" t="s">
        <v>46</v>
      </c>
      <c r="D5" s="52" t="s">
        <v>47</v>
      </c>
      <c r="E5" s="53" t="s">
        <v>14</v>
      </c>
      <c r="F5" s="327"/>
      <c r="G5" s="315" t="s">
        <v>20</v>
      </c>
      <c r="H5" s="148"/>
      <c r="I5" s="148"/>
      <c r="J5" s="221" t="s">
        <v>20</v>
      </c>
      <c r="K5" s="148" t="s">
        <v>20</v>
      </c>
      <c r="L5" s="223"/>
      <c r="M5" s="305" t="s">
        <v>20</v>
      </c>
      <c r="N5" s="148"/>
      <c r="O5" s="148"/>
      <c r="P5" s="148" t="s">
        <v>20</v>
      </c>
      <c r="Q5" s="148"/>
      <c r="R5" s="148"/>
      <c r="S5" s="305" t="s">
        <v>20</v>
      </c>
      <c r="T5" s="305"/>
      <c r="U5" s="148"/>
      <c r="V5" s="148" t="s">
        <v>20</v>
      </c>
      <c r="W5" s="148" t="s">
        <v>20</v>
      </c>
      <c r="X5" s="148"/>
      <c r="Y5" s="148" t="s">
        <v>20</v>
      </c>
      <c r="Z5" s="305"/>
      <c r="AA5" s="305"/>
      <c r="AB5" s="148" t="s">
        <v>20</v>
      </c>
      <c r="AC5" s="297"/>
      <c r="AD5" s="151"/>
      <c r="AE5" s="151" t="s">
        <v>20</v>
      </c>
      <c r="AF5" s="151"/>
      <c r="AG5" s="288"/>
      <c r="AH5" s="156" t="s">
        <v>20</v>
      </c>
      <c r="AI5" s="151"/>
      <c r="AJ5" s="151"/>
      <c r="AK5" s="10">
        <v>132</v>
      </c>
      <c r="AL5" s="11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144</v>
      </c>
      <c r="AM5" s="12">
        <f>SUM(AL5-132)</f>
        <v>12</v>
      </c>
      <c r="AN5" s="54"/>
      <c r="AO5" s="54"/>
    </row>
    <row r="6" spans="1:39" s="45" customFormat="1" ht="21.75" customHeight="1">
      <c r="A6" s="49">
        <v>123374</v>
      </c>
      <c r="B6" s="55" t="s">
        <v>48</v>
      </c>
      <c r="C6" s="56" t="s">
        <v>49</v>
      </c>
      <c r="D6" s="52" t="s">
        <v>47</v>
      </c>
      <c r="E6" s="53" t="s">
        <v>14</v>
      </c>
      <c r="F6" s="327"/>
      <c r="G6" s="315" t="s">
        <v>20</v>
      </c>
      <c r="H6" s="148"/>
      <c r="I6" s="148"/>
      <c r="J6" s="148" t="s">
        <v>20</v>
      </c>
      <c r="K6" s="148"/>
      <c r="L6" s="223"/>
      <c r="M6" s="305" t="s">
        <v>20</v>
      </c>
      <c r="N6" s="148"/>
      <c r="O6" s="148"/>
      <c r="P6" s="148" t="s">
        <v>20</v>
      </c>
      <c r="Q6" s="148"/>
      <c r="R6" s="148"/>
      <c r="S6" s="305" t="s">
        <v>20</v>
      </c>
      <c r="T6" s="223" t="s">
        <v>20</v>
      </c>
      <c r="U6" s="148"/>
      <c r="V6" s="148" t="s">
        <v>20</v>
      </c>
      <c r="W6" s="148"/>
      <c r="X6" s="148" t="s">
        <v>20</v>
      </c>
      <c r="Y6" s="148" t="s">
        <v>20</v>
      </c>
      <c r="Z6" s="305"/>
      <c r="AA6" s="305"/>
      <c r="AB6" s="148" t="s">
        <v>20</v>
      </c>
      <c r="AC6" s="297"/>
      <c r="AD6" s="151"/>
      <c r="AE6" s="151" t="s">
        <v>20</v>
      </c>
      <c r="AF6" s="151"/>
      <c r="AG6" s="288"/>
      <c r="AH6" s="156" t="s">
        <v>20</v>
      </c>
      <c r="AI6" s="151"/>
      <c r="AJ6" s="151"/>
      <c r="AK6" s="10">
        <v>132</v>
      </c>
      <c r="AL6" s="11">
        <f aca="true" t="shared" si="0" ref="AL6:AL19"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144</v>
      </c>
      <c r="AM6" s="12">
        <f aca="true" t="shared" si="1" ref="AM6:AM18">SUM(AL6-132)</f>
        <v>12</v>
      </c>
    </row>
    <row r="7" spans="1:39" s="45" customFormat="1" ht="21.75" customHeight="1">
      <c r="A7" s="49">
        <v>151050</v>
      </c>
      <c r="B7" s="55" t="s">
        <v>50</v>
      </c>
      <c r="C7" s="57" t="s">
        <v>51</v>
      </c>
      <c r="D7" s="52" t="s">
        <v>47</v>
      </c>
      <c r="E7" s="150" t="s">
        <v>14</v>
      </c>
      <c r="F7" s="328"/>
      <c r="G7" s="315" t="s">
        <v>20</v>
      </c>
      <c r="H7" s="148"/>
      <c r="I7" s="148"/>
      <c r="J7" s="148" t="s">
        <v>20</v>
      </c>
      <c r="K7" s="148"/>
      <c r="L7" s="223"/>
      <c r="M7" s="305" t="s">
        <v>20</v>
      </c>
      <c r="N7" s="221" t="s">
        <v>20</v>
      </c>
      <c r="O7" s="148"/>
      <c r="P7" s="148" t="s">
        <v>20</v>
      </c>
      <c r="Q7" s="221" t="s">
        <v>20</v>
      </c>
      <c r="R7" s="148"/>
      <c r="S7" s="305" t="s">
        <v>20</v>
      </c>
      <c r="T7" s="305"/>
      <c r="U7" s="148"/>
      <c r="V7" s="148" t="s">
        <v>20</v>
      </c>
      <c r="W7" s="148"/>
      <c r="X7" s="148"/>
      <c r="Y7" s="148" t="s">
        <v>20</v>
      </c>
      <c r="Z7" s="305"/>
      <c r="AA7" s="305"/>
      <c r="AB7" s="148" t="s">
        <v>20</v>
      </c>
      <c r="AC7" s="297"/>
      <c r="AD7" s="151" t="s">
        <v>20</v>
      </c>
      <c r="AE7" s="151" t="s">
        <v>20</v>
      </c>
      <c r="AF7" s="151"/>
      <c r="AG7" s="288"/>
      <c r="AH7" s="156" t="s">
        <v>20</v>
      </c>
      <c r="AI7" s="151"/>
      <c r="AJ7" s="151"/>
      <c r="AK7" s="10">
        <v>132</v>
      </c>
      <c r="AL7" s="11">
        <f t="shared" si="0"/>
        <v>156</v>
      </c>
      <c r="AM7" s="12">
        <f t="shared" si="1"/>
        <v>24</v>
      </c>
    </row>
    <row r="8" spans="1:39" s="45" customFormat="1" ht="21.75" customHeight="1">
      <c r="A8" s="49">
        <v>151009</v>
      </c>
      <c r="B8" s="55" t="s">
        <v>52</v>
      </c>
      <c r="C8" s="58" t="s">
        <v>53</v>
      </c>
      <c r="D8" s="52" t="s">
        <v>47</v>
      </c>
      <c r="E8" s="150" t="s">
        <v>14</v>
      </c>
      <c r="F8" s="343"/>
      <c r="G8" s="316" t="s">
        <v>20</v>
      </c>
      <c r="H8" s="167"/>
      <c r="I8" s="167"/>
      <c r="J8" s="167" t="s">
        <v>20</v>
      </c>
      <c r="K8" s="167"/>
      <c r="L8" s="262" t="s">
        <v>20</v>
      </c>
      <c r="M8" s="168" t="s">
        <v>20</v>
      </c>
      <c r="N8" s="167" t="s">
        <v>20</v>
      </c>
      <c r="O8" s="167"/>
      <c r="P8" s="148" t="s">
        <v>20</v>
      </c>
      <c r="Q8" s="148"/>
      <c r="R8" s="148"/>
      <c r="S8" s="305" t="s">
        <v>20</v>
      </c>
      <c r="T8" s="223" t="s">
        <v>20</v>
      </c>
      <c r="U8" s="148"/>
      <c r="V8" s="148" t="s">
        <v>20</v>
      </c>
      <c r="W8" s="148"/>
      <c r="X8" s="148"/>
      <c r="Y8" s="148" t="s">
        <v>20</v>
      </c>
      <c r="Z8" s="305"/>
      <c r="AA8" s="305"/>
      <c r="AB8" s="148" t="s">
        <v>20</v>
      </c>
      <c r="AC8" s="297"/>
      <c r="AD8" s="151"/>
      <c r="AE8" s="151" t="s">
        <v>20</v>
      </c>
      <c r="AF8" s="151"/>
      <c r="AG8" s="288"/>
      <c r="AH8" s="156" t="s">
        <v>20</v>
      </c>
      <c r="AI8" s="152"/>
      <c r="AJ8" s="186"/>
      <c r="AK8" s="10">
        <v>132</v>
      </c>
      <c r="AL8" s="11">
        <f t="shared" si="0"/>
        <v>156</v>
      </c>
      <c r="AM8" s="12">
        <f t="shared" si="1"/>
        <v>24</v>
      </c>
    </row>
    <row r="9" spans="1:39" s="45" customFormat="1" ht="21.75" customHeight="1">
      <c r="A9" s="49">
        <v>135283</v>
      </c>
      <c r="B9" s="50" t="s">
        <v>54</v>
      </c>
      <c r="C9" s="57" t="s">
        <v>55</v>
      </c>
      <c r="D9" s="52" t="s">
        <v>47</v>
      </c>
      <c r="E9" s="53" t="s">
        <v>14</v>
      </c>
      <c r="F9" s="774" t="s">
        <v>19</v>
      </c>
      <c r="G9" s="775"/>
      <c r="H9" s="775"/>
      <c r="I9" s="775"/>
      <c r="J9" s="775"/>
      <c r="K9" s="775"/>
      <c r="L9" s="775"/>
      <c r="M9" s="775"/>
      <c r="N9" s="775"/>
      <c r="O9" s="776"/>
      <c r="P9" s="148" t="s">
        <v>20</v>
      </c>
      <c r="Q9" s="148" t="s">
        <v>20</v>
      </c>
      <c r="R9" s="148"/>
      <c r="S9" s="305" t="s">
        <v>20</v>
      </c>
      <c r="T9" s="223" t="s">
        <v>20</v>
      </c>
      <c r="U9" s="148"/>
      <c r="V9" s="148" t="s">
        <v>20</v>
      </c>
      <c r="W9" s="148"/>
      <c r="X9" s="148"/>
      <c r="Y9" s="148" t="s">
        <v>20</v>
      </c>
      <c r="Z9" s="305"/>
      <c r="AA9" s="305"/>
      <c r="AB9" s="148" t="s">
        <v>20</v>
      </c>
      <c r="AC9" s="297"/>
      <c r="AD9" s="151"/>
      <c r="AE9" s="151" t="s">
        <v>20</v>
      </c>
      <c r="AF9" s="151"/>
      <c r="AG9" s="288"/>
      <c r="AH9" s="156" t="s">
        <v>20</v>
      </c>
      <c r="AI9" s="319"/>
      <c r="AJ9" s="319"/>
      <c r="AK9" s="10">
        <v>132</v>
      </c>
      <c r="AL9" s="11">
        <f t="shared" si="0"/>
        <v>108</v>
      </c>
      <c r="AM9" s="12">
        <f>SUM(AL9-90)</f>
        <v>18</v>
      </c>
    </row>
    <row r="10" spans="1:39" s="45" customFormat="1" ht="21.75" customHeight="1">
      <c r="A10" s="49">
        <v>152595</v>
      </c>
      <c r="B10" s="55" t="s">
        <v>56</v>
      </c>
      <c r="C10" s="57" t="s">
        <v>57</v>
      </c>
      <c r="D10" s="52" t="s">
        <v>47</v>
      </c>
      <c r="E10" s="150" t="s">
        <v>14</v>
      </c>
      <c r="F10" s="344"/>
      <c r="G10" s="316" t="s">
        <v>20</v>
      </c>
      <c r="H10" s="298"/>
      <c r="I10" s="371" t="s">
        <v>20</v>
      </c>
      <c r="J10" s="298" t="s">
        <v>20</v>
      </c>
      <c r="K10" s="298"/>
      <c r="L10" s="345"/>
      <c r="M10" s="299"/>
      <c r="N10" s="298" t="s">
        <v>20</v>
      </c>
      <c r="O10" s="298"/>
      <c r="P10" s="167"/>
      <c r="Q10" s="167" t="s">
        <v>20</v>
      </c>
      <c r="R10" s="167"/>
      <c r="S10" s="168" t="s">
        <v>20</v>
      </c>
      <c r="T10" s="168"/>
      <c r="U10" s="167"/>
      <c r="V10" s="167" t="s">
        <v>20</v>
      </c>
      <c r="W10" s="167" t="s">
        <v>20</v>
      </c>
      <c r="X10" s="167"/>
      <c r="Y10" s="167" t="s">
        <v>20</v>
      </c>
      <c r="Z10" s="168"/>
      <c r="AA10" s="262" t="s">
        <v>20</v>
      </c>
      <c r="AB10" s="167" t="s">
        <v>20</v>
      </c>
      <c r="AC10" s="323"/>
      <c r="AD10" s="152"/>
      <c r="AE10" s="152" t="s">
        <v>20</v>
      </c>
      <c r="AF10" s="152"/>
      <c r="AG10" s="287"/>
      <c r="AH10" s="157"/>
      <c r="AI10" s="152" t="s">
        <v>20</v>
      </c>
      <c r="AJ10" s="152"/>
      <c r="AK10" s="10">
        <v>132</v>
      </c>
      <c r="AL10" s="11">
        <f t="shared" si="0"/>
        <v>156</v>
      </c>
      <c r="AM10" s="12">
        <f t="shared" si="1"/>
        <v>24</v>
      </c>
    </row>
    <row r="11" spans="1:39" s="45" customFormat="1" ht="21.75" customHeight="1">
      <c r="A11" s="49">
        <v>152188</v>
      </c>
      <c r="B11" s="55" t="s">
        <v>58</v>
      </c>
      <c r="C11" s="57" t="s">
        <v>59</v>
      </c>
      <c r="D11" s="52" t="s">
        <v>47</v>
      </c>
      <c r="E11" s="150" t="s">
        <v>14</v>
      </c>
      <c r="F11" s="778" t="s">
        <v>223</v>
      </c>
      <c r="G11" s="778"/>
      <c r="H11" s="778"/>
      <c r="I11" s="778"/>
      <c r="J11" s="778"/>
      <c r="K11" s="778"/>
      <c r="L11" s="778"/>
      <c r="M11" s="778"/>
      <c r="N11" s="778"/>
      <c r="O11" s="778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149">
        <v>132</v>
      </c>
      <c r="AL11" s="11">
        <f t="shared" si="0"/>
        <v>0</v>
      </c>
      <c r="AM11" s="12">
        <f t="shared" si="1"/>
        <v>-132</v>
      </c>
    </row>
    <row r="12" spans="1:39" s="41" customFormat="1" ht="21.75" customHeight="1">
      <c r="A12" s="49">
        <v>151041</v>
      </c>
      <c r="B12" s="50" t="s">
        <v>60</v>
      </c>
      <c r="C12" s="58" t="s">
        <v>61</v>
      </c>
      <c r="D12" s="52" t="s">
        <v>47</v>
      </c>
      <c r="E12" s="53" t="s">
        <v>14</v>
      </c>
      <c r="F12" s="329"/>
      <c r="G12" s="315" t="s">
        <v>20</v>
      </c>
      <c r="H12" s="164"/>
      <c r="I12" s="164"/>
      <c r="J12" s="164" t="s">
        <v>20</v>
      </c>
      <c r="K12" s="164"/>
      <c r="L12" s="261"/>
      <c r="M12" s="306" t="s">
        <v>20</v>
      </c>
      <c r="N12" s="164"/>
      <c r="O12" s="164"/>
      <c r="P12" s="164" t="s">
        <v>20</v>
      </c>
      <c r="Q12" s="164"/>
      <c r="R12" s="357" t="s">
        <v>20</v>
      </c>
      <c r="S12" s="306" t="s">
        <v>20</v>
      </c>
      <c r="T12" s="306"/>
      <c r="U12" s="164"/>
      <c r="V12" s="164" t="s">
        <v>20</v>
      </c>
      <c r="W12" s="164"/>
      <c r="X12" s="164"/>
      <c r="Y12" s="164" t="s">
        <v>20</v>
      </c>
      <c r="Z12" s="306" t="s">
        <v>20</v>
      </c>
      <c r="AA12" s="306"/>
      <c r="AB12" s="164" t="s">
        <v>20</v>
      </c>
      <c r="AC12" s="297"/>
      <c r="AD12" s="151"/>
      <c r="AE12" s="151" t="s">
        <v>20</v>
      </c>
      <c r="AF12" s="151"/>
      <c r="AG12" s="288"/>
      <c r="AH12" s="156" t="s">
        <v>20</v>
      </c>
      <c r="AI12" s="151"/>
      <c r="AJ12" s="151"/>
      <c r="AK12" s="10">
        <v>132</v>
      </c>
      <c r="AL12" s="11">
        <f t="shared" si="0"/>
        <v>144</v>
      </c>
      <c r="AM12" s="12">
        <f t="shared" si="1"/>
        <v>12</v>
      </c>
    </row>
    <row r="13" spans="1:39" s="41" customFormat="1" ht="21.75" customHeight="1">
      <c r="A13" s="49">
        <v>129488</v>
      </c>
      <c r="B13" s="55" t="s">
        <v>62</v>
      </c>
      <c r="C13" s="51" t="s">
        <v>63</v>
      </c>
      <c r="D13" s="52" t="s">
        <v>47</v>
      </c>
      <c r="E13" s="53" t="s">
        <v>14</v>
      </c>
      <c r="F13" s="329"/>
      <c r="G13" s="315" t="s">
        <v>20</v>
      </c>
      <c r="H13" s="148"/>
      <c r="I13" s="148"/>
      <c r="J13" s="148" t="s">
        <v>20</v>
      </c>
      <c r="K13" s="148"/>
      <c r="L13" s="223"/>
      <c r="M13" s="305" t="s">
        <v>20</v>
      </c>
      <c r="N13" s="148"/>
      <c r="O13" s="221" t="s">
        <v>20</v>
      </c>
      <c r="P13" s="148" t="s">
        <v>20</v>
      </c>
      <c r="Q13" s="148"/>
      <c r="R13" s="148"/>
      <c r="S13" s="305" t="s">
        <v>20</v>
      </c>
      <c r="T13" s="305"/>
      <c r="U13" s="148"/>
      <c r="V13" s="148" t="s">
        <v>20</v>
      </c>
      <c r="W13" s="148"/>
      <c r="X13" s="148"/>
      <c r="Y13" s="148" t="s">
        <v>20</v>
      </c>
      <c r="Z13" s="305"/>
      <c r="AA13" s="305"/>
      <c r="AB13" s="148" t="s">
        <v>20</v>
      </c>
      <c r="AC13" s="297" t="s">
        <v>20</v>
      </c>
      <c r="AD13" s="151"/>
      <c r="AE13" s="151" t="s">
        <v>20</v>
      </c>
      <c r="AF13" s="151"/>
      <c r="AG13" s="288"/>
      <c r="AH13" s="156" t="s">
        <v>20</v>
      </c>
      <c r="AI13" s="151"/>
      <c r="AJ13" s="151"/>
      <c r="AK13" s="10">
        <v>132</v>
      </c>
      <c r="AL13" s="11">
        <f t="shared" si="0"/>
        <v>144</v>
      </c>
      <c r="AM13" s="12">
        <f t="shared" si="1"/>
        <v>12</v>
      </c>
    </row>
    <row r="14" spans="1:39" s="41" customFormat="1" ht="21.75" customHeight="1">
      <c r="A14" s="49">
        <v>151033</v>
      </c>
      <c r="B14" s="55" t="s">
        <v>64</v>
      </c>
      <c r="C14" s="51" t="s">
        <v>65</v>
      </c>
      <c r="D14" s="52" t="s">
        <v>47</v>
      </c>
      <c r="E14" s="53" t="s">
        <v>14</v>
      </c>
      <c r="F14" s="291"/>
      <c r="G14" s="315" t="s">
        <v>20</v>
      </c>
      <c r="H14" s="148"/>
      <c r="I14" s="148"/>
      <c r="J14" s="148" t="s">
        <v>20</v>
      </c>
      <c r="K14" s="148"/>
      <c r="L14" s="223"/>
      <c r="M14" s="305" t="s">
        <v>20</v>
      </c>
      <c r="N14" s="148"/>
      <c r="O14" s="148"/>
      <c r="P14" s="148" t="s">
        <v>20</v>
      </c>
      <c r="Q14" s="148"/>
      <c r="R14" s="148"/>
      <c r="S14" s="305" t="s">
        <v>20</v>
      </c>
      <c r="T14" s="305"/>
      <c r="U14" s="148"/>
      <c r="V14" s="148" t="s">
        <v>20</v>
      </c>
      <c r="W14" s="148"/>
      <c r="X14" s="148"/>
      <c r="Y14" s="148" t="s">
        <v>20</v>
      </c>
      <c r="Z14" s="305"/>
      <c r="AA14" s="305"/>
      <c r="AB14" s="148" t="s">
        <v>20</v>
      </c>
      <c r="AC14" s="297"/>
      <c r="AD14" s="151"/>
      <c r="AE14" s="151" t="s">
        <v>20</v>
      </c>
      <c r="AF14" s="151" t="s">
        <v>20</v>
      </c>
      <c r="AG14" s="288"/>
      <c r="AH14" s="156" t="s">
        <v>20</v>
      </c>
      <c r="AI14" s="151"/>
      <c r="AJ14" s="151"/>
      <c r="AK14" s="10">
        <v>132</v>
      </c>
      <c r="AL14" s="11">
        <f t="shared" si="0"/>
        <v>132</v>
      </c>
      <c r="AM14" s="12">
        <f t="shared" si="1"/>
        <v>0</v>
      </c>
    </row>
    <row r="15" spans="1:39" s="41" customFormat="1" ht="21.75" customHeight="1">
      <c r="A15" s="49">
        <v>130222</v>
      </c>
      <c r="B15" s="55" t="s">
        <v>67</v>
      </c>
      <c r="C15" s="51" t="s">
        <v>68</v>
      </c>
      <c r="D15" s="52" t="s">
        <v>47</v>
      </c>
      <c r="E15" s="53" t="s">
        <v>14</v>
      </c>
      <c r="F15" s="329"/>
      <c r="G15" s="315" t="s">
        <v>20</v>
      </c>
      <c r="H15" s="148"/>
      <c r="I15" s="148"/>
      <c r="J15" s="148" t="s">
        <v>20</v>
      </c>
      <c r="K15" s="148"/>
      <c r="L15" s="223"/>
      <c r="M15" s="305" t="s">
        <v>20</v>
      </c>
      <c r="N15" s="148"/>
      <c r="O15" s="148"/>
      <c r="P15" s="148" t="s">
        <v>20</v>
      </c>
      <c r="Q15" s="148"/>
      <c r="R15" s="148"/>
      <c r="S15" s="305" t="s">
        <v>20</v>
      </c>
      <c r="T15" s="305"/>
      <c r="U15" s="148"/>
      <c r="V15" s="148" t="s">
        <v>20</v>
      </c>
      <c r="W15" s="148"/>
      <c r="X15" s="148"/>
      <c r="Y15" s="148" t="s">
        <v>20</v>
      </c>
      <c r="Z15" s="305"/>
      <c r="AA15" s="305"/>
      <c r="AB15" s="148" t="s">
        <v>20</v>
      </c>
      <c r="AC15" s="297"/>
      <c r="AD15" s="151"/>
      <c r="AE15" s="151" t="s">
        <v>20</v>
      </c>
      <c r="AF15" s="151"/>
      <c r="AG15" s="288"/>
      <c r="AH15" s="156" t="s">
        <v>20</v>
      </c>
      <c r="AI15" s="151" t="s">
        <v>20</v>
      </c>
      <c r="AJ15" s="151"/>
      <c r="AK15" s="10">
        <v>132</v>
      </c>
      <c r="AL15" s="11">
        <f t="shared" si="0"/>
        <v>132</v>
      </c>
      <c r="AM15" s="12">
        <f t="shared" si="1"/>
        <v>0</v>
      </c>
    </row>
    <row r="16" spans="1:39" s="41" customFormat="1" ht="21.75" customHeight="1">
      <c r="A16" s="49">
        <v>151491</v>
      </c>
      <c r="B16" s="55" t="s">
        <v>69</v>
      </c>
      <c r="C16" s="51" t="s">
        <v>70</v>
      </c>
      <c r="D16" s="52" t="s">
        <v>47</v>
      </c>
      <c r="E16" s="53" t="s">
        <v>14</v>
      </c>
      <c r="F16" s="330" t="s">
        <v>20</v>
      </c>
      <c r="G16" s="315"/>
      <c r="H16" s="148"/>
      <c r="I16" s="148"/>
      <c r="J16" s="148"/>
      <c r="K16" s="148"/>
      <c r="L16" s="359" t="s">
        <v>20</v>
      </c>
      <c r="M16" s="305" t="s">
        <v>20</v>
      </c>
      <c r="N16" s="148"/>
      <c r="O16" s="148"/>
      <c r="P16" s="148" t="s">
        <v>20</v>
      </c>
      <c r="Q16" s="148"/>
      <c r="R16" s="148"/>
      <c r="S16" s="305" t="s">
        <v>20</v>
      </c>
      <c r="T16" s="305" t="s">
        <v>20</v>
      </c>
      <c r="U16" s="148"/>
      <c r="V16" s="148"/>
      <c r="W16" s="148"/>
      <c r="X16" s="148" t="s">
        <v>94</v>
      </c>
      <c r="Y16" s="148"/>
      <c r="Z16" s="305" t="s">
        <v>20</v>
      </c>
      <c r="AA16" s="305" t="s">
        <v>20</v>
      </c>
      <c r="AB16" s="148"/>
      <c r="AC16" s="297"/>
      <c r="AD16" s="151"/>
      <c r="AE16" s="151"/>
      <c r="AF16" s="151"/>
      <c r="AG16" s="156" t="s">
        <v>20</v>
      </c>
      <c r="AH16" s="156" t="s">
        <v>20</v>
      </c>
      <c r="AI16" s="151"/>
      <c r="AJ16" s="151"/>
      <c r="AK16" s="10">
        <v>132</v>
      </c>
      <c r="AL16" s="11">
        <f t="shared" si="0"/>
        <v>120</v>
      </c>
      <c r="AM16" s="12">
        <f t="shared" si="1"/>
        <v>-12</v>
      </c>
    </row>
    <row r="17" spans="1:39" s="41" customFormat="1" ht="21.75" customHeight="1">
      <c r="A17" s="275">
        <v>427047</v>
      </c>
      <c r="B17" s="276" t="s">
        <v>252</v>
      </c>
      <c r="C17" s="51" t="s">
        <v>251</v>
      </c>
      <c r="D17" s="52" t="s">
        <v>47</v>
      </c>
      <c r="E17" s="53" t="s">
        <v>14</v>
      </c>
      <c r="F17" s="348" t="s">
        <v>20</v>
      </c>
      <c r="G17" s="315" t="s">
        <v>20</v>
      </c>
      <c r="H17" s="148"/>
      <c r="I17" s="148"/>
      <c r="J17" s="148" t="s">
        <v>20</v>
      </c>
      <c r="K17" s="148"/>
      <c r="L17" s="223"/>
      <c r="M17" s="305" t="s">
        <v>20</v>
      </c>
      <c r="N17" s="148"/>
      <c r="O17" s="148"/>
      <c r="P17" s="148" t="s">
        <v>20</v>
      </c>
      <c r="Q17" s="148"/>
      <c r="R17" s="148"/>
      <c r="S17" s="305"/>
      <c r="T17" s="305"/>
      <c r="U17" s="148"/>
      <c r="V17" s="148" t="s">
        <v>20</v>
      </c>
      <c r="W17" s="148"/>
      <c r="X17" s="148"/>
      <c r="Y17" s="148" t="s">
        <v>20</v>
      </c>
      <c r="Z17" s="305" t="s">
        <v>20</v>
      </c>
      <c r="AA17" s="305"/>
      <c r="AB17" s="148" t="s">
        <v>20</v>
      </c>
      <c r="AC17" s="297"/>
      <c r="AD17" s="151"/>
      <c r="AE17" s="151" t="s">
        <v>20</v>
      </c>
      <c r="AF17" s="151"/>
      <c r="AG17" s="288"/>
      <c r="AH17" s="156" t="s">
        <v>20</v>
      </c>
      <c r="AI17" s="297"/>
      <c r="AJ17" s="297"/>
      <c r="AK17" s="10">
        <v>132</v>
      </c>
      <c r="AL17" s="11">
        <f t="shared" si="0"/>
        <v>132</v>
      </c>
      <c r="AM17" s="12">
        <f t="shared" si="1"/>
        <v>0</v>
      </c>
    </row>
    <row r="18" spans="1:39" s="41" customFormat="1" ht="21.75" customHeight="1">
      <c r="A18" s="296">
        <v>427284</v>
      </c>
      <c r="B18" s="276" t="s">
        <v>263</v>
      </c>
      <c r="C18" s="293" t="s">
        <v>265</v>
      </c>
      <c r="D18" s="52" t="s">
        <v>47</v>
      </c>
      <c r="E18" s="53" t="s">
        <v>14</v>
      </c>
      <c r="F18" s="348" t="s">
        <v>20</v>
      </c>
      <c r="G18" s="315"/>
      <c r="H18" s="148" t="s">
        <v>20</v>
      </c>
      <c r="I18" s="148"/>
      <c r="J18" s="148" t="s">
        <v>20</v>
      </c>
      <c r="K18" s="148"/>
      <c r="L18" s="223"/>
      <c r="M18" s="305"/>
      <c r="N18" s="148" t="s">
        <v>20</v>
      </c>
      <c r="O18" s="148"/>
      <c r="P18" s="148" t="s">
        <v>20</v>
      </c>
      <c r="Q18" s="148"/>
      <c r="R18" s="148"/>
      <c r="S18" s="305"/>
      <c r="T18" s="305" t="s">
        <v>20</v>
      </c>
      <c r="U18" s="148"/>
      <c r="V18" s="148" t="s">
        <v>20</v>
      </c>
      <c r="W18" s="167"/>
      <c r="X18" s="167"/>
      <c r="Y18" s="167"/>
      <c r="Z18" s="168" t="s">
        <v>20</v>
      </c>
      <c r="AA18" s="168"/>
      <c r="AB18" s="167" t="s">
        <v>20</v>
      </c>
      <c r="AC18" s="323"/>
      <c r="AD18" s="152"/>
      <c r="AE18" s="152"/>
      <c r="AF18" s="152" t="s">
        <v>20</v>
      </c>
      <c r="AG18" s="287"/>
      <c r="AH18" s="157" t="s">
        <v>20</v>
      </c>
      <c r="AI18" s="323"/>
      <c r="AJ18" s="323"/>
      <c r="AK18" s="10">
        <v>132</v>
      </c>
      <c r="AL18" s="11">
        <f t="shared" si="0"/>
        <v>132</v>
      </c>
      <c r="AM18" s="12">
        <f t="shared" si="1"/>
        <v>0</v>
      </c>
    </row>
    <row r="19" spans="1:39" s="41" customFormat="1" ht="21.75" customHeight="1">
      <c r="A19" s="275">
        <v>423645</v>
      </c>
      <c r="B19" s="276" t="s">
        <v>262</v>
      </c>
      <c r="C19" s="293" t="s">
        <v>260</v>
      </c>
      <c r="D19" s="52" t="s">
        <v>47</v>
      </c>
      <c r="E19" s="150" t="s">
        <v>14</v>
      </c>
      <c r="F19" s="253"/>
      <c r="G19" s="315" t="s">
        <v>20</v>
      </c>
      <c r="H19" s="148"/>
      <c r="I19" s="148"/>
      <c r="J19" s="148"/>
      <c r="K19" s="148" t="s">
        <v>20</v>
      </c>
      <c r="L19" s="223"/>
      <c r="M19" s="305" t="s">
        <v>20</v>
      </c>
      <c r="N19" s="148"/>
      <c r="O19" s="148" t="s">
        <v>20</v>
      </c>
      <c r="P19" s="148"/>
      <c r="Q19" s="148"/>
      <c r="R19" s="148"/>
      <c r="S19" s="305" t="s">
        <v>20</v>
      </c>
      <c r="T19" s="305"/>
      <c r="U19" s="148" t="s">
        <v>20</v>
      </c>
      <c r="V19" s="148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773"/>
      <c r="AK19" s="149">
        <v>132</v>
      </c>
      <c r="AL19" s="11">
        <f t="shared" si="0"/>
        <v>72</v>
      </c>
      <c r="AM19" s="12">
        <f>SUM(AL19-72)</f>
        <v>0</v>
      </c>
    </row>
    <row r="20" spans="1:39" s="41" customFormat="1" ht="21.75" customHeight="1">
      <c r="A20" s="275"/>
      <c r="B20" s="276"/>
      <c r="C20" s="51"/>
      <c r="D20" s="52"/>
      <c r="E20" s="274"/>
      <c r="F20" s="329"/>
      <c r="G20" s="315">
        <v>16</v>
      </c>
      <c r="H20" s="164"/>
      <c r="I20" s="164"/>
      <c r="J20" s="164">
        <v>16</v>
      </c>
      <c r="K20" s="164"/>
      <c r="L20" s="306"/>
      <c r="M20" s="306">
        <v>16</v>
      </c>
      <c r="N20" s="164"/>
      <c r="O20" s="164"/>
      <c r="P20" s="164">
        <v>16</v>
      </c>
      <c r="Q20" s="164"/>
      <c r="R20" s="164"/>
      <c r="S20" s="306">
        <v>16</v>
      </c>
      <c r="T20" s="306"/>
      <c r="U20" s="164"/>
      <c r="V20" s="164">
        <v>16</v>
      </c>
      <c r="W20" s="164"/>
      <c r="X20" s="164"/>
      <c r="Y20" s="164">
        <v>16</v>
      </c>
      <c r="Z20" s="306"/>
      <c r="AA20" s="306"/>
      <c r="AB20" s="164">
        <v>16</v>
      </c>
      <c r="AC20" s="297"/>
      <c r="AD20" s="151"/>
      <c r="AE20" s="151">
        <v>16</v>
      </c>
      <c r="AF20" s="151"/>
      <c r="AG20" s="156"/>
      <c r="AH20" s="156">
        <v>16</v>
      </c>
      <c r="AI20" s="151"/>
      <c r="AJ20" s="151"/>
      <c r="AK20" s="10"/>
      <c r="AL20" s="11"/>
      <c r="AM20" s="12"/>
    </row>
    <row r="21" spans="1:42" s="41" customFormat="1" ht="21.75" customHeight="1" thickBot="1">
      <c r="A21" s="59"/>
      <c r="B21" s="60" t="s">
        <v>94</v>
      </c>
      <c r="C21" s="61"/>
      <c r="D21" s="62">
        <v>15</v>
      </c>
      <c r="E21" s="63"/>
      <c r="F21" s="213"/>
      <c r="G21" s="153"/>
      <c r="H21" s="154"/>
      <c r="I21" s="154"/>
      <c r="J21" s="154"/>
      <c r="K21" s="154"/>
      <c r="L21" s="158"/>
      <c r="M21" s="213"/>
      <c r="N21" s="153"/>
      <c r="O21" s="154"/>
      <c r="P21" s="154"/>
      <c r="Q21" s="154"/>
      <c r="R21" s="154"/>
      <c r="S21" s="158"/>
      <c r="T21" s="213"/>
      <c r="U21" s="153"/>
      <c r="V21" s="154"/>
      <c r="W21" s="154"/>
      <c r="X21" s="154"/>
      <c r="Y21" s="154"/>
      <c r="Z21" s="158"/>
      <c r="AA21" s="213"/>
      <c r="AB21" s="153"/>
      <c r="AC21" s="154" t="s">
        <v>94</v>
      </c>
      <c r="AD21" s="154"/>
      <c r="AE21" s="155"/>
      <c r="AF21" s="155"/>
      <c r="AG21" s="159"/>
      <c r="AH21" s="159"/>
      <c r="AI21" s="155"/>
      <c r="AJ21" s="155"/>
      <c r="AK21" s="64"/>
      <c r="AL21" s="19"/>
      <c r="AM21" s="65"/>
      <c r="AP21" s="41" t="s">
        <v>94</v>
      </c>
    </row>
    <row r="22" spans="1:39" s="41" customFormat="1" ht="13.5" customHeight="1">
      <c r="A22" s="66"/>
      <c r="B22" s="67"/>
      <c r="C22" s="68"/>
      <c r="D22" s="69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2"/>
      <c r="AM22" s="73"/>
    </row>
    <row r="23" spans="1:39" s="41" customFormat="1" ht="13.5" customHeight="1">
      <c r="A23" s="66"/>
      <c r="B23" s="67"/>
      <c r="C23" s="68"/>
      <c r="D23" s="69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2"/>
      <c r="AM23" s="73"/>
    </row>
    <row r="24" spans="1:39" s="41" customFormat="1" ht="13.5" customHeight="1">
      <c r="A24" s="66"/>
      <c r="B24" s="67"/>
      <c r="C24" s="68"/>
      <c r="D24" s="69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2"/>
      <c r="AM24" s="73"/>
    </row>
    <row r="25" spans="1:39" s="41" customFormat="1" ht="13.5" customHeight="1">
      <c r="A25" s="66"/>
      <c r="B25" s="67"/>
      <c r="C25" s="68"/>
      <c r="D25" s="69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  <c r="AM25" s="73"/>
    </row>
    <row r="26" spans="1:39" s="41" customFormat="1" ht="13.5" customHeight="1">
      <c r="A26" s="66"/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  <c r="AM26" s="73"/>
    </row>
    <row r="27" spans="1:39" s="41" customFormat="1" ht="13.5" customHeight="1">
      <c r="A27" s="66"/>
      <c r="B27" s="67"/>
      <c r="C27" s="68"/>
      <c r="D27" s="69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2"/>
      <c r="AM27" s="73"/>
    </row>
    <row r="28" spans="1:39" s="41" customFormat="1" ht="13.5" customHeight="1" thickBot="1">
      <c r="A28" s="66"/>
      <c r="B28" s="67"/>
      <c r="C28" s="68"/>
      <c r="D28" s="69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  <c r="AM28" s="73"/>
    </row>
    <row r="29" spans="1:39" s="45" customFormat="1" ht="21.75" customHeight="1" thickBot="1">
      <c r="A29" s="74" t="s">
        <v>16</v>
      </c>
      <c r="B29" s="75" t="s">
        <v>0</v>
      </c>
      <c r="C29" s="75" t="s">
        <v>43</v>
      </c>
      <c r="D29" s="76" t="s">
        <v>1</v>
      </c>
      <c r="E29" s="777" t="s">
        <v>2</v>
      </c>
      <c r="F29" s="3">
        <v>1</v>
      </c>
      <c r="G29" s="3">
        <v>2</v>
      </c>
      <c r="H29" s="3">
        <v>3</v>
      </c>
      <c r="I29" s="3">
        <v>4</v>
      </c>
      <c r="J29" s="3">
        <v>5</v>
      </c>
      <c r="K29" s="3">
        <v>6</v>
      </c>
      <c r="L29" s="3">
        <v>7</v>
      </c>
      <c r="M29" s="3">
        <v>8</v>
      </c>
      <c r="N29" s="3">
        <v>9</v>
      </c>
      <c r="O29" s="3">
        <v>10</v>
      </c>
      <c r="P29" s="3">
        <v>11</v>
      </c>
      <c r="Q29" s="3">
        <v>12</v>
      </c>
      <c r="R29" s="3">
        <v>13</v>
      </c>
      <c r="S29" s="3">
        <v>14</v>
      </c>
      <c r="T29" s="3">
        <v>15</v>
      </c>
      <c r="U29" s="3">
        <v>16</v>
      </c>
      <c r="V29" s="3">
        <v>17</v>
      </c>
      <c r="W29" s="3">
        <v>18</v>
      </c>
      <c r="X29" s="3">
        <v>19</v>
      </c>
      <c r="Y29" s="3">
        <v>20</v>
      </c>
      <c r="Z29" s="3">
        <v>21</v>
      </c>
      <c r="AA29" s="3">
        <v>22</v>
      </c>
      <c r="AB29" s="3">
        <v>23</v>
      </c>
      <c r="AC29" s="325">
        <v>24</v>
      </c>
      <c r="AD29" s="325">
        <v>25</v>
      </c>
      <c r="AE29" s="325">
        <v>26</v>
      </c>
      <c r="AF29" s="325">
        <v>27</v>
      </c>
      <c r="AG29" s="325">
        <v>28</v>
      </c>
      <c r="AH29" s="3">
        <v>29</v>
      </c>
      <c r="AI29" s="325">
        <v>30</v>
      </c>
      <c r="AJ29" s="325">
        <v>31</v>
      </c>
      <c r="AK29" s="637" t="s">
        <v>3</v>
      </c>
      <c r="AL29" s="639" t="s">
        <v>4</v>
      </c>
      <c r="AM29" s="641" t="s">
        <v>5</v>
      </c>
    </row>
    <row r="30" spans="1:39" s="45" customFormat="1" ht="21.75" customHeight="1">
      <c r="A30" s="77"/>
      <c r="B30" s="47" t="s">
        <v>44</v>
      </c>
      <c r="C30" s="47" t="s">
        <v>7</v>
      </c>
      <c r="D30" s="48" t="s">
        <v>224</v>
      </c>
      <c r="E30" s="777"/>
      <c r="F30" s="4" t="s">
        <v>9</v>
      </c>
      <c r="G30" s="4" t="s">
        <v>8</v>
      </c>
      <c r="H30" s="147" t="s">
        <v>10</v>
      </c>
      <c r="I30" s="147" t="s">
        <v>11</v>
      </c>
      <c r="J30" s="147" t="s">
        <v>11</v>
      </c>
      <c r="K30" s="147" t="s">
        <v>8</v>
      </c>
      <c r="L30" s="147" t="s">
        <v>8</v>
      </c>
      <c r="M30" s="147" t="s">
        <v>9</v>
      </c>
      <c r="N30" s="147" t="s">
        <v>8</v>
      </c>
      <c r="O30" s="147" t="s">
        <v>10</v>
      </c>
      <c r="P30" s="147" t="s">
        <v>11</v>
      </c>
      <c r="Q30" s="147" t="s">
        <v>11</v>
      </c>
      <c r="R30" s="147" t="s">
        <v>8</v>
      </c>
      <c r="S30" s="147" t="s">
        <v>8</v>
      </c>
      <c r="T30" s="147" t="s">
        <v>9</v>
      </c>
      <c r="U30" s="147" t="s">
        <v>8</v>
      </c>
      <c r="V30" s="147" t="s">
        <v>10</v>
      </c>
      <c r="W30" s="147" t="s">
        <v>11</v>
      </c>
      <c r="X30" s="147" t="s">
        <v>11</v>
      </c>
      <c r="Y30" s="147" t="s">
        <v>8</v>
      </c>
      <c r="Z30" s="147" t="s">
        <v>8</v>
      </c>
      <c r="AA30" s="4" t="s">
        <v>9</v>
      </c>
      <c r="AB30" s="326" t="s">
        <v>8</v>
      </c>
      <c r="AC30" s="179" t="s">
        <v>10</v>
      </c>
      <c r="AD30" s="179" t="s">
        <v>11</v>
      </c>
      <c r="AE30" s="179" t="s">
        <v>11</v>
      </c>
      <c r="AF30" s="179" t="s">
        <v>8</v>
      </c>
      <c r="AG30" s="179" t="s">
        <v>8</v>
      </c>
      <c r="AH30" s="324" t="s">
        <v>9</v>
      </c>
      <c r="AI30" s="326" t="s">
        <v>8</v>
      </c>
      <c r="AJ30" s="179" t="s">
        <v>10</v>
      </c>
      <c r="AK30" s="772"/>
      <c r="AL30" s="639"/>
      <c r="AM30" s="641"/>
    </row>
    <row r="31" spans="1:39" s="45" customFormat="1" ht="21.75" customHeight="1">
      <c r="A31" s="49">
        <v>137227</v>
      </c>
      <c r="B31" s="55" t="s">
        <v>71</v>
      </c>
      <c r="C31" s="56" t="s">
        <v>72</v>
      </c>
      <c r="D31" s="52" t="s">
        <v>73</v>
      </c>
      <c r="E31" s="53" t="s">
        <v>14</v>
      </c>
      <c r="F31" s="327"/>
      <c r="G31" s="315"/>
      <c r="H31" s="148" t="s">
        <v>20</v>
      </c>
      <c r="I31" s="148"/>
      <c r="J31" s="148"/>
      <c r="K31" s="773" t="s">
        <v>273</v>
      </c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305" t="s">
        <v>20</v>
      </c>
      <c r="AA31" s="305"/>
      <c r="AB31" s="148"/>
      <c r="AC31" s="297" t="s">
        <v>20</v>
      </c>
      <c r="AD31" s="151"/>
      <c r="AE31" s="151" t="s">
        <v>20</v>
      </c>
      <c r="AF31" s="151" t="s">
        <v>20</v>
      </c>
      <c r="AG31" s="288"/>
      <c r="AH31" s="156"/>
      <c r="AI31" s="151" t="s">
        <v>20</v>
      </c>
      <c r="AJ31" s="151"/>
      <c r="AK31" s="10">
        <v>132</v>
      </c>
      <c r="AL31" s="11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72</v>
      </c>
      <c r="AM31" s="12">
        <f>SUM(AL31-66)</f>
        <v>6</v>
      </c>
    </row>
    <row r="32" spans="1:39" s="45" customFormat="1" ht="21.75" customHeight="1">
      <c r="A32" s="49">
        <v>151106</v>
      </c>
      <c r="B32" s="78" t="s">
        <v>74</v>
      </c>
      <c r="C32" s="51" t="s">
        <v>75</v>
      </c>
      <c r="D32" s="52" t="s">
        <v>73</v>
      </c>
      <c r="E32" s="53" t="s">
        <v>14</v>
      </c>
      <c r="F32" s="327"/>
      <c r="G32" s="315"/>
      <c r="H32" s="148" t="s">
        <v>20</v>
      </c>
      <c r="I32" s="148" t="s">
        <v>20</v>
      </c>
      <c r="J32" s="148"/>
      <c r="K32" s="148" t="s">
        <v>20</v>
      </c>
      <c r="L32" s="223"/>
      <c r="M32" s="305"/>
      <c r="N32" s="148" t="s">
        <v>20</v>
      </c>
      <c r="O32" s="148"/>
      <c r="P32" s="221" t="s">
        <v>20</v>
      </c>
      <c r="Q32" s="148" t="s">
        <v>20</v>
      </c>
      <c r="R32" s="148"/>
      <c r="S32" s="305"/>
      <c r="T32" s="305" t="s">
        <v>20</v>
      </c>
      <c r="U32" s="148"/>
      <c r="V32" s="148"/>
      <c r="W32" s="148" t="s">
        <v>20</v>
      </c>
      <c r="X32" s="148"/>
      <c r="Y32" s="148"/>
      <c r="Z32" s="305" t="s">
        <v>20</v>
      </c>
      <c r="AA32" s="305"/>
      <c r="AB32" s="148"/>
      <c r="AC32" s="297" t="s">
        <v>20</v>
      </c>
      <c r="AD32" s="151"/>
      <c r="AE32" s="165" t="s">
        <v>20</v>
      </c>
      <c r="AF32" s="151" t="s">
        <v>20</v>
      </c>
      <c r="AG32" s="288"/>
      <c r="AH32" s="156"/>
      <c r="AI32" s="151" t="s">
        <v>20</v>
      </c>
      <c r="AJ32" s="151"/>
      <c r="AK32" s="10">
        <v>132</v>
      </c>
      <c r="AL32" s="11">
        <f aca="true" t="shared" si="2" ref="AL32:AL44">COUNTIF(E32:AK32,"T")*6+COUNTIF(E32:AK32,"P")*12+COUNTIF(E32:AK32,"M")*6+COUNTIF(E32:AK32,"I")*6+COUNTIF(E32:AK32,"N")*12+COUNTIF(E32:AK32,"TI")*11+COUNTIF(E32:AK32,"MT")*12+COUNTIF(E32:AK32,"MN")*18+COUNTIF(E32:AK32,"PI")*17+COUNTIF(E32:AK32,"TN")*18+COUNTIF(E32:AK32,"NB")*6+COUNTIF(E32:AK32,"AF")*6</f>
        <v>156</v>
      </c>
      <c r="AM32" s="12">
        <f aca="true" t="shared" si="3" ref="AM32:AM44">SUM(AL32-132)</f>
        <v>24</v>
      </c>
    </row>
    <row r="33" spans="1:39" s="45" customFormat="1" ht="21.75" customHeight="1">
      <c r="A33" s="49">
        <v>133027</v>
      </c>
      <c r="B33" s="79" t="s">
        <v>76</v>
      </c>
      <c r="C33" s="51" t="s">
        <v>77</v>
      </c>
      <c r="D33" s="52" t="s">
        <v>73</v>
      </c>
      <c r="E33" s="53" t="s">
        <v>14</v>
      </c>
      <c r="F33" s="328"/>
      <c r="G33" s="316"/>
      <c r="H33" s="148" t="s">
        <v>20</v>
      </c>
      <c r="I33" s="148"/>
      <c r="J33" s="148"/>
      <c r="K33" s="148" t="s">
        <v>20</v>
      </c>
      <c r="L33" s="223"/>
      <c r="M33" s="305" t="s">
        <v>20</v>
      </c>
      <c r="N33" s="148"/>
      <c r="O33" s="148" t="s">
        <v>20</v>
      </c>
      <c r="P33" s="148"/>
      <c r="Q33" s="148" t="s">
        <v>20</v>
      </c>
      <c r="R33" s="148"/>
      <c r="S33" s="305"/>
      <c r="T33" s="305" t="s">
        <v>20</v>
      </c>
      <c r="U33" s="148"/>
      <c r="V33" s="148"/>
      <c r="W33" s="148" t="s">
        <v>20</v>
      </c>
      <c r="X33" s="148"/>
      <c r="Y33" s="148"/>
      <c r="Z33" s="305" t="s">
        <v>20</v>
      </c>
      <c r="AA33" s="305"/>
      <c r="AB33" s="148"/>
      <c r="AC33" s="297" t="s">
        <v>20</v>
      </c>
      <c r="AD33" s="151"/>
      <c r="AE33" s="151"/>
      <c r="AF33" s="151" t="s">
        <v>20</v>
      </c>
      <c r="AG33" s="288"/>
      <c r="AH33" s="156"/>
      <c r="AI33" s="151" t="s">
        <v>20</v>
      </c>
      <c r="AJ33" s="151"/>
      <c r="AK33" s="10">
        <v>132</v>
      </c>
      <c r="AL33" s="11">
        <f t="shared" si="2"/>
        <v>132</v>
      </c>
      <c r="AM33" s="12">
        <f t="shared" si="3"/>
        <v>0</v>
      </c>
    </row>
    <row r="34" spans="1:39" s="45" customFormat="1" ht="21.75" customHeight="1">
      <c r="A34" s="49">
        <v>129186</v>
      </c>
      <c r="B34" s="55" t="s">
        <v>243</v>
      </c>
      <c r="C34" s="51" t="s">
        <v>78</v>
      </c>
      <c r="D34" s="52" t="s">
        <v>73</v>
      </c>
      <c r="E34" s="53" t="s">
        <v>14</v>
      </c>
      <c r="F34" s="314"/>
      <c r="G34" s="317"/>
      <c r="H34" s="148" t="s">
        <v>20</v>
      </c>
      <c r="I34" s="148"/>
      <c r="J34" s="148"/>
      <c r="K34" s="148" t="s">
        <v>20</v>
      </c>
      <c r="L34" s="223"/>
      <c r="M34" s="305"/>
      <c r="N34" s="148" t="s">
        <v>20</v>
      </c>
      <c r="O34" s="148"/>
      <c r="P34" s="148"/>
      <c r="Q34" s="148" t="s">
        <v>20</v>
      </c>
      <c r="R34" s="148"/>
      <c r="S34" s="305"/>
      <c r="T34" s="305" t="s">
        <v>20</v>
      </c>
      <c r="U34" s="148"/>
      <c r="V34" s="148"/>
      <c r="W34" s="148" t="s">
        <v>20</v>
      </c>
      <c r="X34" s="148"/>
      <c r="Y34" s="148" t="s">
        <v>20</v>
      </c>
      <c r="Z34" s="305" t="s">
        <v>20</v>
      </c>
      <c r="AA34" s="305"/>
      <c r="AB34" s="148"/>
      <c r="AC34" s="297" t="s">
        <v>20</v>
      </c>
      <c r="AD34" s="151"/>
      <c r="AE34" s="151"/>
      <c r="AF34" s="151" t="s">
        <v>20</v>
      </c>
      <c r="AG34" s="288"/>
      <c r="AH34" s="288" t="s">
        <v>20</v>
      </c>
      <c r="AI34" s="151" t="s">
        <v>20</v>
      </c>
      <c r="AJ34" s="186"/>
      <c r="AK34" s="10">
        <v>132</v>
      </c>
      <c r="AL34" s="11">
        <f t="shared" si="2"/>
        <v>144</v>
      </c>
      <c r="AM34" s="12">
        <f t="shared" si="3"/>
        <v>12</v>
      </c>
    </row>
    <row r="35" spans="1:39" s="45" customFormat="1" ht="21.75" customHeight="1">
      <c r="A35" s="49">
        <v>151122</v>
      </c>
      <c r="B35" s="78" t="s">
        <v>242</v>
      </c>
      <c r="C35" s="51" t="s">
        <v>79</v>
      </c>
      <c r="D35" s="52" t="s">
        <v>73</v>
      </c>
      <c r="E35" s="53" t="s">
        <v>14</v>
      </c>
      <c r="F35" s="329"/>
      <c r="G35" s="315"/>
      <c r="H35" s="148" t="s">
        <v>20</v>
      </c>
      <c r="I35" s="148"/>
      <c r="J35" s="148"/>
      <c r="K35" s="148" t="s">
        <v>20</v>
      </c>
      <c r="L35" s="223"/>
      <c r="M35" s="305" t="s">
        <v>20</v>
      </c>
      <c r="N35" s="148"/>
      <c r="O35" s="148"/>
      <c r="P35" s="148"/>
      <c r="Q35" s="148"/>
      <c r="R35" s="148"/>
      <c r="S35" s="305"/>
      <c r="T35" s="305" t="s">
        <v>20</v>
      </c>
      <c r="U35" s="148"/>
      <c r="V35" s="148" t="s">
        <v>20</v>
      </c>
      <c r="W35" s="148"/>
      <c r="X35" s="148"/>
      <c r="Y35" s="148" t="s">
        <v>20</v>
      </c>
      <c r="Z35" s="305" t="s">
        <v>20</v>
      </c>
      <c r="AA35" s="305"/>
      <c r="AB35" s="148"/>
      <c r="AC35" s="297" t="s">
        <v>20</v>
      </c>
      <c r="AD35" s="151"/>
      <c r="AE35" s="151"/>
      <c r="AF35" s="151" t="s">
        <v>20</v>
      </c>
      <c r="AG35" s="288"/>
      <c r="AH35" s="156" t="s">
        <v>20</v>
      </c>
      <c r="AI35" s="151"/>
      <c r="AJ35" s="148" t="s">
        <v>20</v>
      </c>
      <c r="AK35" s="10">
        <v>132</v>
      </c>
      <c r="AL35" s="11">
        <f t="shared" si="2"/>
        <v>132</v>
      </c>
      <c r="AM35" s="12">
        <f t="shared" si="3"/>
        <v>0</v>
      </c>
    </row>
    <row r="36" spans="1:39" s="45" customFormat="1" ht="21.75" customHeight="1">
      <c r="A36" s="49">
        <v>150894</v>
      </c>
      <c r="B36" s="50" t="s">
        <v>80</v>
      </c>
      <c r="C36" s="80" t="s">
        <v>81</v>
      </c>
      <c r="D36" s="52" t="s">
        <v>73</v>
      </c>
      <c r="E36" s="53" t="s">
        <v>14</v>
      </c>
      <c r="F36" s="327"/>
      <c r="G36" s="315"/>
      <c r="H36" s="148" t="s">
        <v>20</v>
      </c>
      <c r="I36" s="148"/>
      <c r="J36" s="148"/>
      <c r="K36" s="148" t="s">
        <v>20</v>
      </c>
      <c r="L36" s="223"/>
      <c r="M36" s="305"/>
      <c r="N36" s="148" t="s">
        <v>20</v>
      </c>
      <c r="O36" s="148"/>
      <c r="P36" s="148"/>
      <c r="Q36" s="148" t="s">
        <v>20</v>
      </c>
      <c r="R36" s="148" t="s">
        <v>20</v>
      </c>
      <c r="S36" s="305"/>
      <c r="T36" s="305" t="s">
        <v>20</v>
      </c>
      <c r="U36" s="148"/>
      <c r="V36" s="148"/>
      <c r="W36" s="148" t="s">
        <v>20</v>
      </c>
      <c r="X36" s="148"/>
      <c r="Y36" s="148"/>
      <c r="Z36" s="305" t="s">
        <v>20</v>
      </c>
      <c r="AA36" s="305"/>
      <c r="AB36" s="148"/>
      <c r="AC36" s="297" t="s">
        <v>20</v>
      </c>
      <c r="AD36" s="165" t="s">
        <v>20</v>
      </c>
      <c r="AE36" s="151"/>
      <c r="AF36" s="151" t="s">
        <v>20</v>
      </c>
      <c r="AG36" s="288"/>
      <c r="AH36" s="156"/>
      <c r="AI36" s="151" t="s">
        <v>20</v>
      </c>
      <c r="AJ36" s="151"/>
      <c r="AK36" s="10">
        <v>132</v>
      </c>
      <c r="AL36" s="11">
        <f t="shared" si="2"/>
        <v>144</v>
      </c>
      <c r="AM36" s="12">
        <f t="shared" si="3"/>
        <v>12</v>
      </c>
    </row>
    <row r="37" spans="1:39" s="41" customFormat="1" ht="21.75" customHeight="1">
      <c r="A37" s="49">
        <v>151700</v>
      </c>
      <c r="B37" s="55" t="s">
        <v>82</v>
      </c>
      <c r="C37" s="81" t="s">
        <v>83</v>
      </c>
      <c r="D37" s="52" t="s">
        <v>73</v>
      </c>
      <c r="E37" s="150" t="s">
        <v>14</v>
      </c>
      <c r="F37" s="291"/>
      <c r="G37" s="315" t="s">
        <v>20</v>
      </c>
      <c r="H37" s="148" t="s">
        <v>20</v>
      </c>
      <c r="I37" s="148"/>
      <c r="J37" s="148"/>
      <c r="K37" s="148" t="s">
        <v>20</v>
      </c>
      <c r="L37" s="223"/>
      <c r="M37" s="305"/>
      <c r="N37" s="148" t="s">
        <v>20</v>
      </c>
      <c r="O37" s="221" t="s">
        <v>20</v>
      </c>
      <c r="P37" s="148"/>
      <c r="Q37" s="148" t="s">
        <v>20</v>
      </c>
      <c r="R37" s="148"/>
      <c r="S37" s="305"/>
      <c r="T37" s="305" t="s">
        <v>20</v>
      </c>
      <c r="U37" s="148"/>
      <c r="V37" s="148"/>
      <c r="W37" s="148" t="s">
        <v>20</v>
      </c>
      <c r="X37" s="148"/>
      <c r="Y37" s="148"/>
      <c r="Z37" s="305" t="s">
        <v>20</v>
      </c>
      <c r="AA37" s="305"/>
      <c r="AB37" s="148"/>
      <c r="AC37" s="297" t="s">
        <v>20</v>
      </c>
      <c r="AD37" s="151"/>
      <c r="AE37" s="151"/>
      <c r="AF37" s="151" t="s">
        <v>20</v>
      </c>
      <c r="AG37" s="288" t="s">
        <v>20</v>
      </c>
      <c r="AH37" s="156"/>
      <c r="AI37" s="151" t="s">
        <v>20</v>
      </c>
      <c r="AJ37" s="304"/>
      <c r="AK37" s="10">
        <v>132</v>
      </c>
      <c r="AL37" s="11">
        <f t="shared" si="2"/>
        <v>156</v>
      </c>
      <c r="AM37" s="12">
        <f t="shared" si="3"/>
        <v>24</v>
      </c>
    </row>
    <row r="38" spans="1:39" s="41" customFormat="1" ht="21.75" customHeight="1">
      <c r="A38" s="49">
        <v>150940</v>
      </c>
      <c r="B38" s="50" t="s">
        <v>84</v>
      </c>
      <c r="C38" s="51" t="s">
        <v>85</v>
      </c>
      <c r="D38" s="52" t="s">
        <v>73</v>
      </c>
      <c r="E38" s="53" t="s">
        <v>14</v>
      </c>
      <c r="F38" s="329"/>
      <c r="G38" s="361" t="s">
        <v>20</v>
      </c>
      <c r="H38" s="148" t="s">
        <v>20</v>
      </c>
      <c r="I38" s="148"/>
      <c r="J38" s="148"/>
      <c r="K38" s="148" t="s">
        <v>20</v>
      </c>
      <c r="L38" s="223"/>
      <c r="M38" s="305"/>
      <c r="N38" s="148" t="s">
        <v>20</v>
      </c>
      <c r="O38" s="148"/>
      <c r="P38" s="148"/>
      <c r="Q38" s="148" t="s">
        <v>20</v>
      </c>
      <c r="R38" s="148"/>
      <c r="S38" s="305"/>
      <c r="T38" s="305"/>
      <c r="U38" s="148"/>
      <c r="V38" s="148" t="s">
        <v>20</v>
      </c>
      <c r="W38" s="148" t="s">
        <v>20</v>
      </c>
      <c r="X38" s="148"/>
      <c r="Y38" s="148" t="s">
        <v>20</v>
      </c>
      <c r="Z38" s="305"/>
      <c r="AA38" s="305"/>
      <c r="AB38" s="148" t="s">
        <v>20</v>
      </c>
      <c r="AC38" s="297" t="s">
        <v>20</v>
      </c>
      <c r="AD38" s="151"/>
      <c r="AE38" s="151"/>
      <c r="AF38" s="151" t="s">
        <v>20</v>
      </c>
      <c r="AG38" s="288"/>
      <c r="AH38" s="156"/>
      <c r="AI38" s="151" t="s">
        <v>20</v>
      </c>
      <c r="AJ38" s="151"/>
      <c r="AK38" s="10">
        <v>132</v>
      </c>
      <c r="AL38" s="11">
        <f t="shared" si="2"/>
        <v>144</v>
      </c>
      <c r="AM38" s="12">
        <f t="shared" si="3"/>
        <v>12</v>
      </c>
    </row>
    <row r="39" spans="1:39" s="41" customFormat="1" ht="21.75" customHeight="1">
      <c r="A39" s="49">
        <v>136930</v>
      </c>
      <c r="B39" s="55" t="s">
        <v>86</v>
      </c>
      <c r="C39" s="51" t="s">
        <v>87</v>
      </c>
      <c r="D39" s="52" t="s">
        <v>73</v>
      </c>
      <c r="E39" s="53" t="s">
        <v>14</v>
      </c>
      <c r="F39" s="329"/>
      <c r="G39" s="315"/>
      <c r="H39" s="148" t="s">
        <v>20</v>
      </c>
      <c r="I39" s="148"/>
      <c r="J39" s="148" t="s">
        <v>20</v>
      </c>
      <c r="K39" s="148" t="s">
        <v>20</v>
      </c>
      <c r="L39" s="223"/>
      <c r="M39" s="305"/>
      <c r="N39" s="148" t="s">
        <v>20</v>
      </c>
      <c r="O39" s="148"/>
      <c r="P39" s="148"/>
      <c r="Q39" s="148" t="s">
        <v>20</v>
      </c>
      <c r="R39" s="148"/>
      <c r="S39" s="305"/>
      <c r="T39" s="305" t="s">
        <v>20</v>
      </c>
      <c r="U39" s="148"/>
      <c r="V39" s="148"/>
      <c r="W39" s="148" t="s">
        <v>20</v>
      </c>
      <c r="X39" s="148"/>
      <c r="Y39" s="148"/>
      <c r="Z39" s="305" t="s">
        <v>20</v>
      </c>
      <c r="AA39" s="305"/>
      <c r="AB39" s="148"/>
      <c r="AC39" s="297" t="s">
        <v>20</v>
      </c>
      <c r="AD39" s="151"/>
      <c r="AE39" s="151"/>
      <c r="AF39" s="151" t="s">
        <v>20</v>
      </c>
      <c r="AG39" s="288"/>
      <c r="AH39" s="156"/>
      <c r="AI39" s="151" t="s">
        <v>20</v>
      </c>
      <c r="AJ39" s="151"/>
      <c r="AK39" s="10">
        <v>132</v>
      </c>
      <c r="AL39" s="11">
        <f t="shared" si="2"/>
        <v>132</v>
      </c>
      <c r="AM39" s="12">
        <f t="shared" si="3"/>
        <v>0</v>
      </c>
    </row>
    <row r="40" spans="1:39" s="41" customFormat="1" ht="21.75" customHeight="1">
      <c r="A40" s="49">
        <v>136875</v>
      </c>
      <c r="B40" s="78" t="s">
        <v>88</v>
      </c>
      <c r="C40" s="51" t="s">
        <v>89</v>
      </c>
      <c r="D40" s="52" t="s">
        <v>73</v>
      </c>
      <c r="E40" s="53" t="s">
        <v>14</v>
      </c>
      <c r="F40" s="291"/>
      <c r="G40" s="320"/>
      <c r="H40" s="148"/>
      <c r="I40" s="148" t="s">
        <v>20</v>
      </c>
      <c r="J40" s="148"/>
      <c r="K40" s="148" t="s">
        <v>20</v>
      </c>
      <c r="L40" s="223"/>
      <c r="M40" s="305"/>
      <c r="N40" s="148" t="s">
        <v>20</v>
      </c>
      <c r="O40" s="148"/>
      <c r="P40" s="148"/>
      <c r="Q40" s="148" t="s">
        <v>20</v>
      </c>
      <c r="R40" s="221" t="s">
        <v>20</v>
      </c>
      <c r="S40" s="305"/>
      <c r="T40" s="305" t="s">
        <v>20</v>
      </c>
      <c r="U40" s="148"/>
      <c r="V40" s="148"/>
      <c r="W40" s="148" t="s">
        <v>20</v>
      </c>
      <c r="X40" s="148"/>
      <c r="Y40" s="148" t="s">
        <v>20</v>
      </c>
      <c r="Z40" s="305" t="s">
        <v>20</v>
      </c>
      <c r="AA40" s="305"/>
      <c r="AB40" s="221" t="s">
        <v>20</v>
      </c>
      <c r="AC40" s="297" t="s">
        <v>20</v>
      </c>
      <c r="AD40" s="151"/>
      <c r="AE40" s="151"/>
      <c r="AF40" s="151" t="s">
        <v>20</v>
      </c>
      <c r="AG40" s="288"/>
      <c r="AH40" s="156"/>
      <c r="AI40" s="151" t="s">
        <v>20</v>
      </c>
      <c r="AJ40" s="151"/>
      <c r="AK40" s="10">
        <v>132</v>
      </c>
      <c r="AL40" s="11">
        <f t="shared" si="2"/>
        <v>156</v>
      </c>
      <c r="AM40" s="12">
        <f t="shared" si="3"/>
        <v>24</v>
      </c>
    </row>
    <row r="41" spans="1:39" s="41" customFormat="1" ht="21.75" customHeight="1">
      <c r="A41" s="49">
        <v>127698</v>
      </c>
      <c r="B41" s="55" t="s">
        <v>90</v>
      </c>
      <c r="C41" s="51" t="s">
        <v>91</v>
      </c>
      <c r="D41" s="52" t="s">
        <v>73</v>
      </c>
      <c r="E41" s="53" t="s">
        <v>14</v>
      </c>
      <c r="F41" s="329"/>
      <c r="G41" s="315"/>
      <c r="H41" s="148" t="s">
        <v>20</v>
      </c>
      <c r="I41" s="148"/>
      <c r="J41" s="221" t="s">
        <v>20</v>
      </c>
      <c r="K41" s="148" t="s">
        <v>20</v>
      </c>
      <c r="L41" s="223"/>
      <c r="M41" s="305"/>
      <c r="N41" s="148" t="s">
        <v>20</v>
      </c>
      <c r="O41" s="148"/>
      <c r="P41" s="148"/>
      <c r="Q41" s="148" t="s">
        <v>20</v>
      </c>
      <c r="R41" s="148"/>
      <c r="S41" s="305"/>
      <c r="T41" s="305" t="s">
        <v>20</v>
      </c>
      <c r="U41" s="148"/>
      <c r="V41" s="148"/>
      <c r="W41" s="148" t="s">
        <v>20</v>
      </c>
      <c r="X41" s="148"/>
      <c r="Y41" s="148"/>
      <c r="Z41" s="305" t="s">
        <v>20</v>
      </c>
      <c r="AA41" s="305"/>
      <c r="AB41" s="148"/>
      <c r="AC41" s="297" t="s">
        <v>20</v>
      </c>
      <c r="AD41" s="151"/>
      <c r="AE41" s="151" t="s">
        <v>20</v>
      </c>
      <c r="AF41" s="151" t="s">
        <v>20</v>
      </c>
      <c r="AG41" s="288"/>
      <c r="AH41" s="156"/>
      <c r="AI41" s="151" t="s">
        <v>20</v>
      </c>
      <c r="AJ41" s="151"/>
      <c r="AK41" s="10">
        <v>132</v>
      </c>
      <c r="AL41" s="11">
        <f t="shared" si="2"/>
        <v>144</v>
      </c>
      <c r="AM41" s="12">
        <f t="shared" si="3"/>
        <v>12</v>
      </c>
    </row>
    <row r="42" spans="1:39" s="41" customFormat="1" ht="21.75" customHeight="1">
      <c r="A42" s="49">
        <v>150908</v>
      </c>
      <c r="B42" s="78" t="s">
        <v>92</v>
      </c>
      <c r="C42" s="51" t="s">
        <v>93</v>
      </c>
      <c r="D42" s="52" t="s">
        <v>73</v>
      </c>
      <c r="E42" s="53" t="s">
        <v>14</v>
      </c>
      <c r="F42" s="330"/>
      <c r="G42" s="316"/>
      <c r="H42" s="148" t="s">
        <v>20</v>
      </c>
      <c r="I42" s="148"/>
      <c r="J42" s="148" t="s">
        <v>20</v>
      </c>
      <c r="K42" s="148"/>
      <c r="L42" s="223"/>
      <c r="M42" s="305"/>
      <c r="N42" s="148" t="s">
        <v>20</v>
      </c>
      <c r="O42" s="148"/>
      <c r="P42" s="148" t="s">
        <v>20</v>
      </c>
      <c r="Q42" s="148"/>
      <c r="R42" s="148"/>
      <c r="S42" s="305"/>
      <c r="T42" s="305" t="s">
        <v>20</v>
      </c>
      <c r="U42" s="148"/>
      <c r="V42" s="148"/>
      <c r="W42" s="148" t="s">
        <v>20</v>
      </c>
      <c r="X42" s="148" t="s">
        <v>20</v>
      </c>
      <c r="Y42" s="148"/>
      <c r="Z42" s="305" t="s">
        <v>20</v>
      </c>
      <c r="AA42" s="305"/>
      <c r="AB42" s="148"/>
      <c r="AC42" s="297" t="s">
        <v>20</v>
      </c>
      <c r="AD42" s="151"/>
      <c r="AE42" s="151"/>
      <c r="AF42" s="151" t="s">
        <v>20</v>
      </c>
      <c r="AG42" s="288"/>
      <c r="AH42" s="156" t="s">
        <v>20</v>
      </c>
      <c r="AI42" s="151"/>
      <c r="AJ42" s="151"/>
      <c r="AK42" s="10">
        <v>132</v>
      </c>
      <c r="AL42" s="11">
        <f t="shared" si="2"/>
        <v>132</v>
      </c>
      <c r="AM42" s="12">
        <f t="shared" si="3"/>
        <v>0</v>
      </c>
    </row>
    <row r="43" spans="1:40" s="41" customFormat="1" ht="21.75" customHeight="1">
      <c r="A43" s="49">
        <v>124656</v>
      </c>
      <c r="B43" s="55" t="s">
        <v>66</v>
      </c>
      <c r="C43" s="51" t="s">
        <v>231</v>
      </c>
      <c r="D43" s="52" t="s">
        <v>73</v>
      </c>
      <c r="E43" s="53" t="s">
        <v>14</v>
      </c>
      <c r="F43" s="314"/>
      <c r="G43" s="317"/>
      <c r="H43" s="148" t="s">
        <v>20</v>
      </c>
      <c r="I43" s="148"/>
      <c r="J43" s="148"/>
      <c r="K43" s="148" t="s">
        <v>20</v>
      </c>
      <c r="L43" s="223" t="s">
        <v>20</v>
      </c>
      <c r="M43" s="305"/>
      <c r="N43" s="148" t="s">
        <v>20</v>
      </c>
      <c r="O43" s="148"/>
      <c r="P43" s="148"/>
      <c r="Q43" s="148" t="s">
        <v>20</v>
      </c>
      <c r="R43" s="148"/>
      <c r="S43" s="305"/>
      <c r="T43" s="305" t="s">
        <v>20</v>
      </c>
      <c r="U43" s="148"/>
      <c r="V43" s="148"/>
      <c r="W43" s="148" t="s">
        <v>20</v>
      </c>
      <c r="X43" s="148"/>
      <c r="Y43" s="148"/>
      <c r="Z43" s="305" t="s">
        <v>20</v>
      </c>
      <c r="AA43" s="305"/>
      <c r="AB43" s="221" t="s">
        <v>20</v>
      </c>
      <c r="AC43" s="297" t="s">
        <v>20</v>
      </c>
      <c r="AD43" s="151"/>
      <c r="AE43" s="151"/>
      <c r="AF43" s="151" t="s">
        <v>20</v>
      </c>
      <c r="AG43" s="288"/>
      <c r="AH43" s="156"/>
      <c r="AI43" s="151" t="s">
        <v>20</v>
      </c>
      <c r="AJ43" s="197" t="s">
        <v>20</v>
      </c>
      <c r="AK43" s="10">
        <v>132</v>
      </c>
      <c r="AL43" s="11">
        <f t="shared" si="2"/>
        <v>156</v>
      </c>
      <c r="AM43" s="12">
        <f t="shared" si="3"/>
        <v>24</v>
      </c>
      <c r="AN43" s="82"/>
    </row>
    <row r="44" spans="1:40" s="41" customFormat="1" ht="21.75" customHeight="1">
      <c r="A44" s="275">
        <v>427110</v>
      </c>
      <c r="B44" s="276" t="s">
        <v>253</v>
      </c>
      <c r="C44" s="51" t="s">
        <v>269</v>
      </c>
      <c r="D44" s="52" t="s">
        <v>73</v>
      </c>
      <c r="E44" s="53" t="s">
        <v>14</v>
      </c>
      <c r="F44" s="369"/>
      <c r="G44" s="370" t="s">
        <v>20</v>
      </c>
      <c r="H44" s="148"/>
      <c r="I44" s="148"/>
      <c r="J44" s="148"/>
      <c r="K44" s="148" t="s">
        <v>20</v>
      </c>
      <c r="L44" s="223"/>
      <c r="M44" s="305" t="s">
        <v>20</v>
      </c>
      <c r="N44" s="148"/>
      <c r="O44" s="148"/>
      <c r="P44" s="148"/>
      <c r="Q44" s="148" t="s">
        <v>20</v>
      </c>
      <c r="R44" s="148"/>
      <c r="S44" s="305" t="s">
        <v>20</v>
      </c>
      <c r="T44" s="305"/>
      <c r="U44" s="148"/>
      <c r="V44" s="148"/>
      <c r="W44" s="167" t="s">
        <v>20</v>
      </c>
      <c r="X44" s="167"/>
      <c r="Y44" s="167" t="s">
        <v>20</v>
      </c>
      <c r="Z44" s="168"/>
      <c r="AA44" s="168"/>
      <c r="AB44" s="167"/>
      <c r="AC44" s="323" t="s">
        <v>20</v>
      </c>
      <c r="AD44" s="152"/>
      <c r="AE44" s="152" t="s">
        <v>20</v>
      </c>
      <c r="AF44" s="152"/>
      <c r="AG44" s="157" t="s">
        <v>20</v>
      </c>
      <c r="AH44" s="157"/>
      <c r="AI44" s="152" t="s">
        <v>20</v>
      </c>
      <c r="AJ44" s="323"/>
      <c r="AK44" s="10">
        <v>132</v>
      </c>
      <c r="AL44" s="11">
        <f t="shared" si="2"/>
        <v>132</v>
      </c>
      <c r="AM44" s="12">
        <f t="shared" si="3"/>
        <v>0</v>
      </c>
      <c r="AN44" s="82"/>
    </row>
    <row r="45" spans="1:40" s="41" customFormat="1" ht="21.75" customHeight="1">
      <c r="A45" s="296">
        <v>423475</v>
      </c>
      <c r="B45" s="292" t="s">
        <v>261</v>
      </c>
      <c r="C45" s="293" t="s">
        <v>260</v>
      </c>
      <c r="D45" s="52" t="s">
        <v>73</v>
      </c>
      <c r="E45" s="53" t="s">
        <v>14</v>
      </c>
      <c r="F45" s="329"/>
      <c r="G45" s="315" t="s">
        <v>20</v>
      </c>
      <c r="H45" s="164"/>
      <c r="I45" s="148"/>
      <c r="J45" s="148"/>
      <c r="K45" s="148" t="s">
        <v>20</v>
      </c>
      <c r="L45" s="223"/>
      <c r="M45" s="305" t="s">
        <v>20</v>
      </c>
      <c r="N45" s="148"/>
      <c r="O45" s="148"/>
      <c r="P45" s="148"/>
      <c r="Q45" s="148" t="s">
        <v>20</v>
      </c>
      <c r="R45" s="148"/>
      <c r="S45" s="305" t="s">
        <v>20</v>
      </c>
      <c r="T45" s="305"/>
      <c r="U45" s="148" t="s">
        <v>20</v>
      </c>
      <c r="V45" s="148"/>
      <c r="W45" s="773" t="s">
        <v>94</v>
      </c>
      <c r="X45" s="773"/>
      <c r="Y45" s="773"/>
      <c r="Z45" s="773"/>
      <c r="AA45" s="773"/>
      <c r="AB45" s="773"/>
      <c r="AC45" s="773"/>
      <c r="AD45" s="773"/>
      <c r="AE45" s="773"/>
      <c r="AF45" s="773"/>
      <c r="AG45" s="773"/>
      <c r="AH45" s="773"/>
      <c r="AI45" s="773"/>
      <c r="AJ45" s="773"/>
      <c r="AK45" s="149">
        <v>132</v>
      </c>
      <c r="AL45" s="11">
        <f>COUNTIF(E45:AK45,"T")*6+COUNTIF(E45:AK45,"P")*12+COUNTIF(E45:AK45,"M")*6+COUNTIF(E45:AK45,"I")*6+COUNTIF(E45:AK45,"N")*12+COUNTIF(E45:AK45,"TI")*11+COUNTIF(E45:AK45,"MT")*12+COUNTIF(E45:AK45,"MN")*18+COUNTIF(E45:AK45,"PI")*17+COUNTIF(E45:AK45,"TN")*18+COUNTIF(E45:AK45,"NB")*6+COUNTIF(E45:AK45,"AF")*6</f>
        <v>72</v>
      </c>
      <c r="AM45" s="12">
        <f>SUM(AL45-72)</f>
        <v>0</v>
      </c>
      <c r="AN45" s="82"/>
    </row>
    <row r="46" spans="1:39" s="41" customFormat="1" ht="21.75" customHeight="1" thickBot="1">
      <c r="A46" s="83"/>
      <c r="B46" s="84"/>
      <c r="C46" s="85"/>
      <c r="D46" s="62">
        <v>15</v>
      </c>
      <c r="E46" s="63"/>
      <c r="F46" s="295"/>
      <c r="G46" s="294"/>
      <c r="H46" s="155">
        <v>16</v>
      </c>
      <c r="I46" s="155"/>
      <c r="J46" s="155"/>
      <c r="K46" s="155">
        <v>16</v>
      </c>
      <c r="L46" s="159"/>
      <c r="M46" s="295"/>
      <c r="N46" s="294">
        <v>16</v>
      </c>
      <c r="O46" s="155"/>
      <c r="P46" s="155"/>
      <c r="Q46" s="155">
        <v>16</v>
      </c>
      <c r="R46" s="155"/>
      <c r="S46" s="159"/>
      <c r="T46" s="295">
        <v>16</v>
      </c>
      <c r="U46" s="294"/>
      <c r="V46" s="155"/>
      <c r="W46" s="155">
        <v>16</v>
      </c>
      <c r="X46" s="155"/>
      <c r="Y46" s="155"/>
      <c r="Z46" s="159">
        <v>16</v>
      </c>
      <c r="AA46" s="295"/>
      <c r="AB46" s="294"/>
      <c r="AC46" s="155">
        <v>16</v>
      </c>
      <c r="AD46" s="155"/>
      <c r="AE46" s="155"/>
      <c r="AF46" s="155">
        <v>16</v>
      </c>
      <c r="AG46" s="159"/>
      <c r="AH46" s="159"/>
      <c r="AI46" s="155">
        <v>16</v>
      </c>
      <c r="AJ46" s="155"/>
      <c r="AK46" s="64"/>
      <c r="AL46" s="19"/>
      <c r="AM46" s="65"/>
    </row>
    <row r="47" spans="1:40" s="41" customFormat="1" ht="18" customHeight="1">
      <c r="A47" s="86"/>
      <c r="B47" s="67" t="s">
        <v>94</v>
      </c>
      <c r="C47" s="86"/>
      <c r="D47" s="87"/>
      <c r="E47" s="71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72"/>
      <c r="AM47" s="89"/>
      <c r="AN47" s="90"/>
    </row>
    <row r="48" spans="1:40" s="41" customFormat="1" ht="18" customHeight="1">
      <c r="A48" s="86"/>
      <c r="B48" s="67"/>
      <c r="C48" s="86"/>
      <c r="D48" s="87"/>
      <c r="E48" s="71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72"/>
      <c r="AM48" s="89"/>
      <c r="AN48" s="90"/>
    </row>
    <row r="49" spans="1:40" s="41" customFormat="1" ht="18" customHeight="1">
      <c r="A49" s="86"/>
      <c r="B49" s="67"/>
      <c r="C49" s="86"/>
      <c r="D49" s="87"/>
      <c r="E49" s="71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72"/>
      <c r="AM49" s="89"/>
      <c r="AN49" s="90"/>
    </row>
    <row r="50" spans="1:40" s="41" customFormat="1" ht="18" customHeight="1">
      <c r="A50" s="86"/>
      <c r="B50" s="67"/>
      <c r="C50" s="86"/>
      <c r="D50" s="87"/>
      <c r="E50" s="71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72"/>
      <c r="AM50" s="89"/>
      <c r="AN50" s="90"/>
    </row>
    <row r="51" spans="1:40" s="41" customFormat="1" ht="18" customHeight="1">
      <c r="A51" s="86"/>
      <c r="B51" s="67"/>
      <c r="C51" s="86"/>
      <c r="D51" s="87"/>
      <c r="E51" s="71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72"/>
      <c r="AM51" s="89"/>
      <c r="AN51" s="90"/>
    </row>
    <row r="52" spans="1:40" s="41" customFormat="1" ht="18" customHeight="1">
      <c r="A52" s="86"/>
      <c r="B52" s="67"/>
      <c r="C52" s="86"/>
      <c r="D52" s="87"/>
      <c r="E52" s="71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72"/>
      <c r="AM52" s="89"/>
      <c r="AN52" s="90"/>
    </row>
    <row r="53" spans="1:40" s="41" customFormat="1" ht="18" customHeight="1">
      <c r="A53" s="86"/>
      <c r="B53" s="67"/>
      <c r="C53" s="86"/>
      <c r="D53" s="87"/>
      <c r="E53" s="71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72"/>
      <c r="AM53" s="89"/>
      <c r="AN53" s="90"/>
    </row>
    <row r="54" spans="1:40" s="41" customFormat="1" ht="18" customHeight="1">
      <c r="A54" s="86"/>
      <c r="B54" s="67"/>
      <c r="C54" s="86"/>
      <c r="D54" s="87"/>
      <c r="E54" s="71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72"/>
      <c r="AM54" s="89"/>
      <c r="AN54" s="90"/>
    </row>
    <row r="55" spans="1:39" s="41" customFormat="1" ht="13.5" customHeight="1" thickBot="1">
      <c r="A55" s="86"/>
      <c r="B55" s="67"/>
      <c r="C55" s="86"/>
      <c r="D55" s="87"/>
      <c r="E55" s="7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2"/>
      <c r="AM55" s="93"/>
    </row>
    <row r="56" spans="1:39" s="45" customFormat="1" ht="21.75" customHeight="1" thickBot="1">
      <c r="A56" s="74" t="s">
        <v>16</v>
      </c>
      <c r="B56" s="75" t="s">
        <v>0</v>
      </c>
      <c r="C56" s="75" t="s">
        <v>43</v>
      </c>
      <c r="D56" s="76" t="s">
        <v>1</v>
      </c>
      <c r="E56" s="777" t="s">
        <v>2</v>
      </c>
      <c r="F56" s="3">
        <v>1</v>
      </c>
      <c r="G56" s="3">
        <v>2</v>
      </c>
      <c r="H56" s="3">
        <v>3</v>
      </c>
      <c r="I56" s="3">
        <v>4</v>
      </c>
      <c r="J56" s="3">
        <v>5</v>
      </c>
      <c r="K56" s="3">
        <v>6</v>
      </c>
      <c r="L56" s="3">
        <v>7</v>
      </c>
      <c r="M56" s="3">
        <v>8</v>
      </c>
      <c r="N56" s="3">
        <v>9</v>
      </c>
      <c r="O56" s="3">
        <v>10</v>
      </c>
      <c r="P56" s="3">
        <v>11</v>
      </c>
      <c r="Q56" s="3">
        <v>12</v>
      </c>
      <c r="R56" s="3">
        <v>13</v>
      </c>
      <c r="S56" s="3">
        <v>14</v>
      </c>
      <c r="T56" s="3">
        <v>15</v>
      </c>
      <c r="U56" s="3">
        <v>16</v>
      </c>
      <c r="V56" s="3">
        <v>17</v>
      </c>
      <c r="W56" s="3">
        <v>18</v>
      </c>
      <c r="X56" s="3">
        <v>19</v>
      </c>
      <c r="Y56" s="3">
        <v>20</v>
      </c>
      <c r="Z56" s="3">
        <v>21</v>
      </c>
      <c r="AA56" s="3">
        <v>22</v>
      </c>
      <c r="AB56" s="3">
        <v>23</v>
      </c>
      <c r="AC56" s="325">
        <v>24</v>
      </c>
      <c r="AD56" s="325">
        <v>25</v>
      </c>
      <c r="AE56" s="325">
        <v>26</v>
      </c>
      <c r="AF56" s="325">
        <v>27</v>
      </c>
      <c r="AG56" s="325">
        <v>28</v>
      </c>
      <c r="AH56" s="3">
        <v>29</v>
      </c>
      <c r="AI56" s="325">
        <v>30</v>
      </c>
      <c r="AJ56" s="325">
        <v>31</v>
      </c>
      <c r="AK56" s="637" t="s">
        <v>3</v>
      </c>
      <c r="AL56" s="639" t="s">
        <v>4</v>
      </c>
      <c r="AM56" s="641" t="s">
        <v>5</v>
      </c>
    </row>
    <row r="57" spans="1:39" s="45" customFormat="1" ht="21.75" customHeight="1">
      <c r="A57" s="46"/>
      <c r="B57" s="47" t="s">
        <v>44</v>
      </c>
      <c r="C57" s="47" t="s">
        <v>7</v>
      </c>
      <c r="D57" s="48" t="s">
        <v>224</v>
      </c>
      <c r="E57" s="777"/>
      <c r="F57" s="4" t="s">
        <v>9</v>
      </c>
      <c r="G57" s="4" t="s">
        <v>8</v>
      </c>
      <c r="H57" s="147" t="s">
        <v>10</v>
      </c>
      <c r="I57" s="147" t="s">
        <v>11</v>
      </c>
      <c r="J57" s="147" t="s">
        <v>11</v>
      </c>
      <c r="K57" s="147" t="s">
        <v>8</v>
      </c>
      <c r="L57" s="147" t="s">
        <v>8</v>
      </c>
      <c r="M57" s="4" t="s">
        <v>9</v>
      </c>
      <c r="N57" s="4" t="s">
        <v>8</v>
      </c>
      <c r="O57" s="147" t="s">
        <v>10</v>
      </c>
      <c r="P57" s="147" t="s">
        <v>11</v>
      </c>
      <c r="Q57" s="147" t="s">
        <v>11</v>
      </c>
      <c r="R57" s="147" t="s">
        <v>8</v>
      </c>
      <c r="S57" s="147" t="s">
        <v>8</v>
      </c>
      <c r="T57" s="4" t="s">
        <v>9</v>
      </c>
      <c r="U57" s="4" t="s">
        <v>8</v>
      </c>
      <c r="V57" s="147" t="s">
        <v>10</v>
      </c>
      <c r="W57" s="147" t="s">
        <v>11</v>
      </c>
      <c r="X57" s="147" t="s">
        <v>11</v>
      </c>
      <c r="Y57" s="147" t="s">
        <v>8</v>
      </c>
      <c r="Z57" s="147" t="s">
        <v>8</v>
      </c>
      <c r="AA57" s="4" t="s">
        <v>9</v>
      </c>
      <c r="AB57" s="326" t="s">
        <v>8</v>
      </c>
      <c r="AC57" s="179" t="s">
        <v>10</v>
      </c>
      <c r="AD57" s="179" t="s">
        <v>11</v>
      </c>
      <c r="AE57" s="179" t="s">
        <v>11</v>
      </c>
      <c r="AF57" s="179" t="s">
        <v>8</v>
      </c>
      <c r="AG57" s="179" t="s">
        <v>8</v>
      </c>
      <c r="AH57" s="324" t="s">
        <v>9</v>
      </c>
      <c r="AI57" s="326" t="s">
        <v>8</v>
      </c>
      <c r="AJ57" s="179" t="s">
        <v>10</v>
      </c>
      <c r="AK57" s="772"/>
      <c r="AL57" s="639"/>
      <c r="AM57" s="641"/>
    </row>
    <row r="58" spans="1:39" s="45" customFormat="1" ht="21.75" customHeight="1">
      <c r="A58" s="49">
        <v>151025</v>
      </c>
      <c r="B58" s="78" t="s">
        <v>95</v>
      </c>
      <c r="C58" s="51" t="s">
        <v>96</v>
      </c>
      <c r="D58" s="52" t="s">
        <v>97</v>
      </c>
      <c r="E58" s="53" t="s">
        <v>14</v>
      </c>
      <c r="F58" s="329" t="s">
        <v>20</v>
      </c>
      <c r="G58" s="315"/>
      <c r="H58" s="148"/>
      <c r="I58" s="148" t="s">
        <v>20</v>
      </c>
      <c r="J58" s="148"/>
      <c r="K58" s="148"/>
      <c r="L58" s="305" t="s">
        <v>20</v>
      </c>
      <c r="M58" s="305"/>
      <c r="N58" s="221"/>
      <c r="O58" s="148" t="s">
        <v>20</v>
      </c>
      <c r="P58" s="148"/>
      <c r="Q58" s="148"/>
      <c r="R58" s="148" t="s">
        <v>20</v>
      </c>
      <c r="S58" s="305"/>
      <c r="T58" s="305"/>
      <c r="U58" s="148" t="s">
        <v>20</v>
      </c>
      <c r="V58" s="148"/>
      <c r="W58" s="148"/>
      <c r="X58" s="148" t="s">
        <v>20</v>
      </c>
      <c r="Y58" s="148"/>
      <c r="Z58" s="305"/>
      <c r="AA58" s="305" t="s">
        <v>20</v>
      </c>
      <c r="AB58" s="148"/>
      <c r="AC58" s="297"/>
      <c r="AD58" s="151" t="s">
        <v>20</v>
      </c>
      <c r="AE58" s="151"/>
      <c r="AF58" s="151"/>
      <c r="AG58" s="156" t="s">
        <v>20</v>
      </c>
      <c r="AH58" s="156"/>
      <c r="AI58" s="151"/>
      <c r="AJ58" s="151" t="s">
        <v>20</v>
      </c>
      <c r="AK58" s="10">
        <v>132</v>
      </c>
      <c r="AL58" s="11">
        <f>COUNTIF(E58:AK58,"T")*6+COUNTIF(E58:AK58,"P")*12+COUNTIF(E58:AK58,"M")*6+COUNTIF(E58:AK58,"I")*6+COUNTIF(E58:AK58,"N")*12+COUNTIF(E58:AK58,"TI")*11+COUNTIF(E58:AK58,"MT")*12+COUNTIF(E58:AK58,"MN")*18+COUNTIF(E58:AK58,"PI")*17+COUNTIF(E58:AK58,"TN")*18+COUNTIF(E58:AK58,"NB")*6+COUNTIF(E58:AK58,"AF")*6</f>
        <v>132</v>
      </c>
      <c r="AM58" s="12">
        <f>SUM(AL58-132)</f>
        <v>0</v>
      </c>
    </row>
    <row r="59" spans="1:39" s="45" customFormat="1" ht="21.75" customHeight="1">
      <c r="A59" s="49">
        <v>137260</v>
      </c>
      <c r="B59" s="55" t="s">
        <v>98</v>
      </c>
      <c r="C59" s="51" t="s">
        <v>99</v>
      </c>
      <c r="D59" s="52" t="s">
        <v>97</v>
      </c>
      <c r="E59" s="53" t="s">
        <v>14</v>
      </c>
      <c r="F59" s="329" t="s">
        <v>20</v>
      </c>
      <c r="G59" s="315"/>
      <c r="H59" s="148"/>
      <c r="I59" s="148" t="s">
        <v>20</v>
      </c>
      <c r="J59" s="221" t="s">
        <v>20</v>
      </c>
      <c r="K59" s="148"/>
      <c r="L59" s="305" t="s">
        <v>20</v>
      </c>
      <c r="M59" s="305"/>
      <c r="N59" s="148"/>
      <c r="O59" s="148" t="s">
        <v>20</v>
      </c>
      <c r="P59" s="221" t="s">
        <v>20</v>
      </c>
      <c r="Q59" s="148"/>
      <c r="R59" s="148" t="s">
        <v>20</v>
      </c>
      <c r="S59" s="305"/>
      <c r="T59" s="305"/>
      <c r="U59" s="148" t="s">
        <v>20</v>
      </c>
      <c r="V59" s="148"/>
      <c r="W59" s="148"/>
      <c r="X59" s="148" t="s">
        <v>20</v>
      </c>
      <c r="Y59" s="148"/>
      <c r="Z59" s="305"/>
      <c r="AA59" s="305" t="s">
        <v>20</v>
      </c>
      <c r="AB59" s="148"/>
      <c r="AC59" s="297"/>
      <c r="AD59" s="151" t="s">
        <v>20</v>
      </c>
      <c r="AE59" s="151"/>
      <c r="AF59" s="151"/>
      <c r="AG59" s="156" t="s">
        <v>20</v>
      </c>
      <c r="AH59" s="156"/>
      <c r="AI59" s="151"/>
      <c r="AJ59" s="151" t="s">
        <v>20</v>
      </c>
      <c r="AK59" s="10">
        <v>132</v>
      </c>
      <c r="AL59" s="11">
        <f aca="true" t="shared" si="4" ref="AL59:AL72">COUNTIF(E59:AK59,"T")*6+COUNTIF(E59:AK59,"P")*12+COUNTIF(E59:AK59,"M")*6+COUNTIF(E59:AK59,"I")*6+COUNTIF(E59:AK59,"N")*12+COUNTIF(E59:AK59,"TI")*11+COUNTIF(E59:AK59,"MT")*12+COUNTIF(E59:AK59,"MN")*18+COUNTIF(E59:AK59,"PI")*17+COUNTIF(E59:AK59,"TN")*18+COUNTIF(E59:AK59,"NB")*6+COUNTIF(E59:AK59,"AF")*6</f>
        <v>156</v>
      </c>
      <c r="AM59" s="12">
        <f aca="true" t="shared" si="5" ref="AM59:AM72">SUM(AL59-132)</f>
        <v>24</v>
      </c>
    </row>
    <row r="60" spans="1:39" s="45" customFormat="1" ht="21.75" customHeight="1">
      <c r="A60" s="49">
        <v>142670</v>
      </c>
      <c r="B60" s="55" t="s">
        <v>100</v>
      </c>
      <c r="C60" s="57" t="s">
        <v>101</v>
      </c>
      <c r="D60" s="52" t="s">
        <v>97</v>
      </c>
      <c r="E60" s="53" t="s">
        <v>14</v>
      </c>
      <c r="F60" s="329" t="s">
        <v>20</v>
      </c>
      <c r="G60" s="315"/>
      <c r="H60" s="148"/>
      <c r="I60" s="148" t="s">
        <v>20</v>
      </c>
      <c r="J60" s="148"/>
      <c r="K60" s="148"/>
      <c r="L60" s="305" t="s">
        <v>20</v>
      </c>
      <c r="M60" s="305"/>
      <c r="N60" s="148"/>
      <c r="O60" s="148" t="s">
        <v>20</v>
      </c>
      <c r="P60" s="148"/>
      <c r="Q60" s="148"/>
      <c r="R60" s="148" t="s">
        <v>20</v>
      </c>
      <c r="S60" s="305"/>
      <c r="T60" s="305"/>
      <c r="U60" s="148" t="s">
        <v>20</v>
      </c>
      <c r="V60" s="148"/>
      <c r="W60" s="221" t="s">
        <v>20</v>
      </c>
      <c r="X60" s="148" t="s">
        <v>20</v>
      </c>
      <c r="Y60" s="148"/>
      <c r="Z60" s="305"/>
      <c r="AA60" s="305" t="s">
        <v>20</v>
      </c>
      <c r="AB60" s="148"/>
      <c r="AC60" s="297"/>
      <c r="AD60" s="151" t="s">
        <v>20</v>
      </c>
      <c r="AE60" s="151"/>
      <c r="AF60" s="151"/>
      <c r="AG60" s="156" t="s">
        <v>20</v>
      </c>
      <c r="AH60" s="156"/>
      <c r="AI60" s="151"/>
      <c r="AJ60" s="151" t="s">
        <v>20</v>
      </c>
      <c r="AK60" s="10">
        <v>132</v>
      </c>
      <c r="AL60" s="11">
        <f t="shared" si="4"/>
        <v>144</v>
      </c>
      <c r="AM60" s="12">
        <f t="shared" si="5"/>
        <v>12</v>
      </c>
    </row>
    <row r="61" spans="1:39" s="45" customFormat="1" ht="21.75" customHeight="1">
      <c r="A61" s="49">
        <v>151238</v>
      </c>
      <c r="B61" s="78" t="s">
        <v>102</v>
      </c>
      <c r="C61" s="51" t="s">
        <v>103</v>
      </c>
      <c r="D61" s="52" t="s">
        <v>97</v>
      </c>
      <c r="E61" s="53" t="s">
        <v>14</v>
      </c>
      <c r="F61" s="329" t="s">
        <v>20</v>
      </c>
      <c r="G61" s="315"/>
      <c r="H61" s="148"/>
      <c r="I61" s="148" t="s">
        <v>20</v>
      </c>
      <c r="J61" s="148"/>
      <c r="K61" s="148"/>
      <c r="L61" s="305" t="s">
        <v>20</v>
      </c>
      <c r="M61" s="305"/>
      <c r="N61" s="148"/>
      <c r="O61" s="148" t="s">
        <v>20</v>
      </c>
      <c r="P61" s="148"/>
      <c r="Q61" s="148"/>
      <c r="R61" s="148" t="s">
        <v>20</v>
      </c>
      <c r="S61" s="305"/>
      <c r="T61" s="305"/>
      <c r="U61" s="148" t="s">
        <v>20</v>
      </c>
      <c r="V61" s="148"/>
      <c r="W61" s="148"/>
      <c r="X61" s="148" t="s">
        <v>20</v>
      </c>
      <c r="Y61" s="148"/>
      <c r="Z61" s="223" t="s">
        <v>20</v>
      </c>
      <c r="AA61" s="305" t="s">
        <v>20</v>
      </c>
      <c r="AB61" s="148"/>
      <c r="AC61" s="297"/>
      <c r="AD61" s="151" t="s">
        <v>20</v>
      </c>
      <c r="AE61" s="151"/>
      <c r="AF61" s="151"/>
      <c r="AG61" s="156" t="s">
        <v>20</v>
      </c>
      <c r="AH61" s="156"/>
      <c r="AI61" s="165" t="s">
        <v>20</v>
      </c>
      <c r="AJ61" s="151" t="s">
        <v>20</v>
      </c>
      <c r="AK61" s="10">
        <v>132</v>
      </c>
      <c r="AL61" s="11">
        <f t="shared" si="4"/>
        <v>156</v>
      </c>
      <c r="AM61" s="12">
        <f t="shared" si="5"/>
        <v>24</v>
      </c>
    </row>
    <row r="62" spans="1:39" s="45" customFormat="1" ht="21.75" customHeight="1">
      <c r="A62" s="49">
        <v>129950</v>
      </c>
      <c r="B62" s="78" t="s">
        <v>104</v>
      </c>
      <c r="C62" s="51" t="s">
        <v>105</v>
      </c>
      <c r="D62" s="52" t="s">
        <v>97</v>
      </c>
      <c r="E62" s="53" t="s">
        <v>14</v>
      </c>
      <c r="F62" s="329" t="s">
        <v>20</v>
      </c>
      <c r="G62" s="315"/>
      <c r="H62" s="148"/>
      <c r="I62" s="148" t="s">
        <v>20</v>
      </c>
      <c r="J62" s="148"/>
      <c r="K62" s="148"/>
      <c r="L62" s="305" t="s">
        <v>20</v>
      </c>
      <c r="M62" s="305"/>
      <c r="N62" s="148"/>
      <c r="O62" s="148" t="s">
        <v>20</v>
      </c>
      <c r="P62" s="148"/>
      <c r="Q62" s="148"/>
      <c r="R62" s="148" t="s">
        <v>20</v>
      </c>
      <c r="S62" s="305"/>
      <c r="T62" s="305"/>
      <c r="U62" s="148" t="s">
        <v>20</v>
      </c>
      <c r="V62" s="148"/>
      <c r="W62" s="148"/>
      <c r="X62" s="148" t="s">
        <v>20</v>
      </c>
      <c r="Y62" s="148"/>
      <c r="Z62" s="305"/>
      <c r="AA62" s="305" t="s">
        <v>20</v>
      </c>
      <c r="AB62" s="148"/>
      <c r="AC62" s="297"/>
      <c r="AD62" s="151" t="s">
        <v>20</v>
      </c>
      <c r="AE62" s="151"/>
      <c r="AF62" s="165" t="s">
        <v>20</v>
      </c>
      <c r="AG62" s="156" t="s">
        <v>20</v>
      </c>
      <c r="AH62" s="156"/>
      <c r="AI62" s="151"/>
      <c r="AJ62" s="151" t="s">
        <v>20</v>
      </c>
      <c r="AK62" s="10">
        <v>132</v>
      </c>
      <c r="AL62" s="11">
        <f t="shared" si="4"/>
        <v>144</v>
      </c>
      <c r="AM62" s="12">
        <f t="shared" si="5"/>
        <v>12</v>
      </c>
    </row>
    <row r="63" spans="1:39" s="45" customFormat="1" ht="21.75" customHeight="1">
      <c r="A63" s="49">
        <v>142832</v>
      </c>
      <c r="B63" s="50" t="s">
        <v>106</v>
      </c>
      <c r="C63" s="58" t="s">
        <v>107</v>
      </c>
      <c r="D63" s="52" t="s">
        <v>97</v>
      </c>
      <c r="E63" s="53" t="s">
        <v>14</v>
      </c>
      <c r="F63" s="329"/>
      <c r="G63" s="315" t="s">
        <v>20</v>
      </c>
      <c r="H63" s="221" t="s">
        <v>20</v>
      </c>
      <c r="I63" s="148" t="s">
        <v>20</v>
      </c>
      <c r="J63" s="148" t="s">
        <v>20</v>
      </c>
      <c r="K63" s="148"/>
      <c r="L63" s="305"/>
      <c r="M63" s="305"/>
      <c r="N63" s="148"/>
      <c r="O63" s="148" t="s">
        <v>20</v>
      </c>
      <c r="P63" s="148"/>
      <c r="Q63" s="148"/>
      <c r="R63" s="148" t="s">
        <v>20</v>
      </c>
      <c r="S63" s="223" t="s">
        <v>20</v>
      </c>
      <c r="T63" s="305"/>
      <c r="U63" s="148" t="s">
        <v>20</v>
      </c>
      <c r="V63" s="148"/>
      <c r="W63" s="148"/>
      <c r="X63" s="148" t="s">
        <v>20</v>
      </c>
      <c r="Y63" s="148"/>
      <c r="Z63" s="305"/>
      <c r="AA63" s="305" t="s">
        <v>20</v>
      </c>
      <c r="AB63" s="148"/>
      <c r="AC63" s="297"/>
      <c r="AD63" s="151" t="s">
        <v>20</v>
      </c>
      <c r="AE63" s="151" t="s">
        <v>20</v>
      </c>
      <c r="AF63" s="151"/>
      <c r="AG63" s="156"/>
      <c r="AH63" s="156"/>
      <c r="AI63" s="151"/>
      <c r="AJ63" s="151" t="s">
        <v>20</v>
      </c>
      <c r="AK63" s="10">
        <v>132</v>
      </c>
      <c r="AL63" s="11">
        <f t="shared" si="4"/>
        <v>156</v>
      </c>
      <c r="AM63" s="12">
        <f t="shared" si="5"/>
        <v>24</v>
      </c>
    </row>
    <row r="64" spans="1:39" s="45" customFormat="1" ht="21.75" customHeight="1">
      <c r="A64" s="49">
        <v>151076</v>
      </c>
      <c r="B64" s="55" t="s">
        <v>108</v>
      </c>
      <c r="C64" s="51" t="s">
        <v>109</v>
      </c>
      <c r="D64" s="52" t="s">
        <v>97</v>
      </c>
      <c r="E64" s="53" t="s">
        <v>14</v>
      </c>
      <c r="F64" s="329" t="s">
        <v>20</v>
      </c>
      <c r="G64" s="315"/>
      <c r="H64" s="148"/>
      <c r="I64" s="148" t="s">
        <v>20</v>
      </c>
      <c r="J64" s="148"/>
      <c r="K64" s="148"/>
      <c r="L64" s="305" t="s">
        <v>20</v>
      </c>
      <c r="M64" s="305"/>
      <c r="N64" s="221" t="s">
        <v>20</v>
      </c>
      <c r="O64" s="148" t="s">
        <v>20</v>
      </c>
      <c r="P64" s="148"/>
      <c r="Q64" s="148"/>
      <c r="R64" s="148" t="s">
        <v>20</v>
      </c>
      <c r="S64" s="305"/>
      <c r="T64" s="305"/>
      <c r="U64" s="148" t="s">
        <v>20</v>
      </c>
      <c r="V64" s="148"/>
      <c r="W64" s="148"/>
      <c r="X64" s="148" t="s">
        <v>20</v>
      </c>
      <c r="Y64" s="148"/>
      <c r="Z64" s="305"/>
      <c r="AA64" s="305" t="s">
        <v>20</v>
      </c>
      <c r="AB64" s="148"/>
      <c r="AC64" s="297"/>
      <c r="AD64" s="151" t="s">
        <v>20</v>
      </c>
      <c r="AE64" s="151"/>
      <c r="AF64" s="151"/>
      <c r="AG64" s="156" t="s">
        <v>20</v>
      </c>
      <c r="AH64" s="156"/>
      <c r="AI64" s="151"/>
      <c r="AJ64" s="151" t="s">
        <v>20</v>
      </c>
      <c r="AK64" s="10">
        <v>132</v>
      </c>
      <c r="AL64" s="11">
        <f t="shared" si="4"/>
        <v>144</v>
      </c>
      <c r="AM64" s="12">
        <f t="shared" si="5"/>
        <v>12</v>
      </c>
    </row>
    <row r="65" spans="1:39" s="45" customFormat="1" ht="21.75" customHeight="1">
      <c r="A65" s="49">
        <v>139530</v>
      </c>
      <c r="B65" s="55" t="s">
        <v>229</v>
      </c>
      <c r="C65" s="51" t="s">
        <v>110</v>
      </c>
      <c r="D65" s="52" t="s">
        <v>97</v>
      </c>
      <c r="E65" s="150" t="s">
        <v>14</v>
      </c>
      <c r="F65" s="329" t="s">
        <v>20</v>
      </c>
      <c r="G65" s="315"/>
      <c r="H65" s="148"/>
      <c r="I65" s="148" t="s">
        <v>20</v>
      </c>
      <c r="J65" s="148"/>
      <c r="K65" s="148"/>
      <c r="L65" s="305" t="s">
        <v>20</v>
      </c>
      <c r="M65" s="305"/>
      <c r="N65" s="221" t="s">
        <v>20</v>
      </c>
      <c r="O65" s="148" t="s">
        <v>20</v>
      </c>
      <c r="P65" s="148"/>
      <c r="Q65" s="148"/>
      <c r="R65" s="148" t="s">
        <v>20</v>
      </c>
      <c r="S65" s="305"/>
      <c r="T65" s="305"/>
      <c r="U65" s="148" t="s">
        <v>20</v>
      </c>
      <c r="V65" s="148"/>
      <c r="W65" s="148"/>
      <c r="X65" s="148" t="s">
        <v>20</v>
      </c>
      <c r="Y65" s="148"/>
      <c r="Z65" s="305"/>
      <c r="AA65" s="305" t="s">
        <v>20</v>
      </c>
      <c r="AB65" s="148"/>
      <c r="AC65" s="297"/>
      <c r="AD65" s="151" t="s">
        <v>20</v>
      </c>
      <c r="AE65" s="151"/>
      <c r="AF65" s="151"/>
      <c r="AG65" s="156" t="s">
        <v>20</v>
      </c>
      <c r="AH65" s="156"/>
      <c r="AI65" s="151"/>
      <c r="AJ65" s="151" t="s">
        <v>20</v>
      </c>
      <c r="AK65" s="10">
        <v>132</v>
      </c>
      <c r="AL65" s="11">
        <f t="shared" si="4"/>
        <v>144</v>
      </c>
      <c r="AM65" s="12">
        <f t="shared" si="5"/>
        <v>12</v>
      </c>
    </row>
    <row r="66" spans="1:39" s="45" customFormat="1" ht="21.75" customHeight="1">
      <c r="A66" s="49">
        <v>152366</v>
      </c>
      <c r="B66" s="55" t="s">
        <v>111</v>
      </c>
      <c r="C66" s="51" t="s">
        <v>112</v>
      </c>
      <c r="D66" s="52" t="s">
        <v>97</v>
      </c>
      <c r="E66" s="53" t="s">
        <v>14</v>
      </c>
      <c r="F66" s="329" t="s">
        <v>20</v>
      </c>
      <c r="G66" s="315"/>
      <c r="H66" s="148"/>
      <c r="I66" s="148" t="s">
        <v>20</v>
      </c>
      <c r="J66" s="148"/>
      <c r="K66" s="148"/>
      <c r="L66" s="305" t="s">
        <v>20</v>
      </c>
      <c r="M66" s="305"/>
      <c r="N66" s="148"/>
      <c r="O66" s="148" t="s">
        <v>20</v>
      </c>
      <c r="P66" s="148"/>
      <c r="Q66" s="148"/>
      <c r="R66" s="148" t="s">
        <v>20</v>
      </c>
      <c r="S66" s="305"/>
      <c r="T66" s="305"/>
      <c r="U66" s="148" t="s">
        <v>20</v>
      </c>
      <c r="V66" s="148"/>
      <c r="W66" s="148"/>
      <c r="X66" s="148" t="s">
        <v>20</v>
      </c>
      <c r="Y66" s="148"/>
      <c r="Z66" s="305"/>
      <c r="AA66" s="305" t="s">
        <v>20</v>
      </c>
      <c r="AB66" s="148"/>
      <c r="AC66" s="297"/>
      <c r="AD66" s="151" t="s">
        <v>20</v>
      </c>
      <c r="AE66" s="151"/>
      <c r="AF66" s="151"/>
      <c r="AG66" s="156" t="s">
        <v>20</v>
      </c>
      <c r="AH66" s="156"/>
      <c r="AI66" s="151"/>
      <c r="AJ66" s="151" t="s">
        <v>20</v>
      </c>
      <c r="AK66" s="10">
        <v>132</v>
      </c>
      <c r="AL66" s="11">
        <f t="shared" si="4"/>
        <v>132</v>
      </c>
      <c r="AM66" s="12">
        <f t="shared" si="5"/>
        <v>0</v>
      </c>
    </row>
    <row r="67" spans="1:39" s="45" customFormat="1" ht="21.75" customHeight="1">
      <c r="A67" s="49">
        <v>121800</v>
      </c>
      <c r="B67" s="55" t="s">
        <v>113</v>
      </c>
      <c r="C67" s="51" t="s">
        <v>114</v>
      </c>
      <c r="D67" s="52" t="s">
        <v>97</v>
      </c>
      <c r="E67" s="53" t="s">
        <v>14</v>
      </c>
      <c r="F67" s="329" t="s">
        <v>20</v>
      </c>
      <c r="G67" s="315"/>
      <c r="H67" s="221" t="s">
        <v>20</v>
      </c>
      <c r="I67" s="148" t="s">
        <v>20</v>
      </c>
      <c r="J67" s="148"/>
      <c r="K67" s="148"/>
      <c r="L67" s="305" t="s">
        <v>20</v>
      </c>
      <c r="M67" s="305"/>
      <c r="N67" s="148"/>
      <c r="O67" s="148" t="s">
        <v>20</v>
      </c>
      <c r="P67" s="148"/>
      <c r="Q67" s="148"/>
      <c r="R67" s="148" t="s">
        <v>20</v>
      </c>
      <c r="S67" s="305"/>
      <c r="T67" s="305"/>
      <c r="U67" s="148" t="s">
        <v>20</v>
      </c>
      <c r="V67" s="148"/>
      <c r="W67" s="221" t="s">
        <v>20</v>
      </c>
      <c r="X67" s="148" t="s">
        <v>20</v>
      </c>
      <c r="Y67" s="148"/>
      <c r="Z67" s="305"/>
      <c r="AA67" s="305" t="s">
        <v>20</v>
      </c>
      <c r="AB67" s="148"/>
      <c r="AC67" s="372" t="s">
        <v>20</v>
      </c>
      <c r="AD67" s="151" t="s">
        <v>20</v>
      </c>
      <c r="AE67" s="151"/>
      <c r="AF67" s="151"/>
      <c r="AG67" s="156" t="s">
        <v>20</v>
      </c>
      <c r="AH67" s="156"/>
      <c r="AI67" s="151"/>
      <c r="AJ67" s="151" t="s">
        <v>20</v>
      </c>
      <c r="AK67" s="10">
        <v>132</v>
      </c>
      <c r="AL67" s="11">
        <f t="shared" si="4"/>
        <v>168</v>
      </c>
      <c r="AM67" s="12">
        <f t="shared" si="5"/>
        <v>36</v>
      </c>
    </row>
    <row r="68" spans="1:39" s="45" customFormat="1" ht="21.75" customHeight="1">
      <c r="A68" s="49">
        <v>103551</v>
      </c>
      <c r="B68" s="78" t="s">
        <v>115</v>
      </c>
      <c r="C68" s="51" t="s">
        <v>116</v>
      </c>
      <c r="D68" s="52" t="s">
        <v>97</v>
      </c>
      <c r="E68" s="53" t="s">
        <v>14</v>
      </c>
      <c r="F68" s="329" t="s">
        <v>20</v>
      </c>
      <c r="G68" s="315"/>
      <c r="H68" s="148" t="s">
        <v>20</v>
      </c>
      <c r="I68" s="148"/>
      <c r="J68" s="781" t="s">
        <v>19</v>
      </c>
      <c r="K68" s="782"/>
      <c r="L68" s="782"/>
      <c r="M68" s="782"/>
      <c r="N68" s="782"/>
      <c r="O68" s="782"/>
      <c r="P68" s="782"/>
      <c r="Q68" s="782"/>
      <c r="R68" s="783"/>
      <c r="S68" s="305"/>
      <c r="T68" s="305"/>
      <c r="U68" s="148" t="s">
        <v>20</v>
      </c>
      <c r="V68" s="221" t="s">
        <v>20</v>
      </c>
      <c r="W68" s="148"/>
      <c r="X68" s="148" t="s">
        <v>20</v>
      </c>
      <c r="Y68" s="148"/>
      <c r="Z68" s="305"/>
      <c r="AA68" s="305" t="s">
        <v>20</v>
      </c>
      <c r="AB68" s="148"/>
      <c r="AC68" s="297"/>
      <c r="AD68" s="151" t="s">
        <v>20</v>
      </c>
      <c r="AE68" s="151"/>
      <c r="AF68" s="151"/>
      <c r="AG68" s="156" t="s">
        <v>20</v>
      </c>
      <c r="AH68" s="156"/>
      <c r="AI68" s="151"/>
      <c r="AJ68" s="151" t="s">
        <v>20</v>
      </c>
      <c r="AK68" s="10">
        <v>132</v>
      </c>
      <c r="AL68" s="11">
        <f t="shared" si="4"/>
        <v>108</v>
      </c>
      <c r="AM68" s="12">
        <f>SUM(AL68-90)</f>
        <v>18</v>
      </c>
    </row>
    <row r="69" spans="1:39" s="45" customFormat="1" ht="21.75" customHeight="1">
      <c r="A69" s="49">
        <v>150738</v>
      </c>
      <c r="B69" s="55" t="s">
        <v>117</v>
      </c>
      <c r="C69" s="51" t="s">
        <v>118</v>
      </c>
      <c r="D69" s="52" t="s">
        <v>97</v>
      </c>
      <c r="E69" s="150" t="s">
        <v>14</v>
      </c>
      <c r="F69" s="329" t="s">
        <v>20</v>
      </c>
      <c r="G69" s="315"/>
      <c r="H69" s="148"/>
      <c r="I69" s="148" t="s">
        <v>20</v>
      </c>
      <c r="J69" s="148"/>
      <c r="K69" s="148"/>
      <c r="L69" s="305" t="s">
        <v>20</v>
      </c>
      <c r="M69" s="305"/>
      <c r="N69" s="148"/>
      <c r="O69" s="148" t="s">
        <v>20</v>
      </c>
      <c r="P69" s="148"/>
      <c r="Q69" s="148"/>
      <c r="R69" s="148" t="s">
        <v>20</v>
      </c>
      <c r="S69" s="305"/>
      <c r="T69" s="305"/>
      <c r="U69" s="148" t="s">
        <v>20</v>
      </c>
      <c r="V69" s="148"/>
      <c r="W69" s="148"/>
      <c r="X69" s="148" t="s">
        <v>20</v>
      </c>
      <c r="Y69" s="148"/>
      <c r="Z69" s="305"/>
      <c r="AA69" s="305" t="s">
        <v>20</v>
      </c>
      <c r="AB69" s="148"/>
      <c r="AC69" s="297"/>
      <c r="AD69" s="151" t="s">
        <v>20</v>
      </c>
      <c r="AE69" s="151"/>
      <c r="AF69" s="151"/>
      <c r="AG69" s="156" t="s">
        <v>20</v>
      </c>
      <c r="AH69" s="156"/>
      <c r="AI69" s="151"/>
      <c r="AJ69" s="151" t="s">
        <v>20</v>
      </c>
      <c r="AK69" s="10">
        <v>132</v>
      </c>
      <c r="AL69" s="11">
        <f t="shared" si="4"/>
        <v>132</v>
      </c>
      <c r="AM69" s="12">
        <f t="shared" si="5"/>
        <v>0</v>
      </c>
    </row>
    <row r="70" spans="1:39" s="41" customFormat="1" ht="21.75" customHeight="1">
      <c r="A70" s="275">
        <v>427020</v>
      </c>
      <c r="B70" s="276" t="s">
        <v>250</v>
      </c>
      <c r="C70" s="51" t="s">
        <v>251</v>
      </c>
      <c r="D70" s="52" t="s">
        <v>97</v>
      </c>
      <c r="E70" s="150" t="s">
        <v>14</v>
      </c>
      <c r="F70" s="329" t="s">
        <v>20</v>
      </c>
      <c r="G70" s="315"/>
      <c r="H70" s="148"/>
      <c r="I70" s="148" t="s">
        <v>20</v>
      </c>
      <c r="J70" s="148"/>
      <c r="K70" s="148"/>
      <c r="L70" s="305" t="s">
        <v>20</v>
      </c>
      <c r="M70" s="305"/>
      <c r="N70" s="148"/>
      <c r="O70" s="148" t="s">
        <v>20</v>
      </c>
      <c r="P70" s="148"/>
      <c r="Q70" s="148"/>
      <c r="R70" s="148" t="s">
        <v>20</v>
      </c>
      <c r="S70" s="305"/>
      <c r="T70" s="305"/>
      <c r="U70" s="148" t="s">
        <v>20</v>
      </c>
      <c r="V70" s="148"/>
      <c r="W70" s="148"/>
      <c r="X70" s="148" t="s">
        <v>20</v>
      </c>
      <c r="Y70" s="148"/>
      <c r="Z70" s="305"/>
      <c r="AA70" s="305" t="s">
        <v>20</v>
      </c>
      <c r="AB70" s="148"/>
      <c r="AC70" s="297"/>
      <c r="AD70" s="151" t="s">
        <v>20</v>
      </c>
      <c r="AE70" s="151"/>
      <c r="AF70" s="151"/>
      <c r="AG70" s="156" t="s">
        <v>20</v>
      </c>
      <c r="AH70" s="156"/>
      <c r="AI70" s="151"/>
      <c r="AJ70" s="151" t="s">
        <v>20</v>
      </c>
      <c r="AK70" s="10">
        <v>132</v>
      </c>
      <c r="AL70" s="11">
        <f t="shared" si="4"/>
        <v>132</v>
      </c>
      <c r="AM70" s="12">
        <f t="shared" si="5"/>
        <v>0</v>
      </c>
    </row>
    <row r="71" spans="1:39" s="41" customFormat="1" ht="21.75" customHeight="1">
      <c r="A71" s="277">
        <v>426865</v>
      </c>
      <c r="B71" s="278" t="s">
        <v>247</v>
      </c>
      <c r="C71" s="271" t="s">
        <v>248</v>
      </c>
      <c r="D71" s="272" t="s">
        <v>249</v>
      </c>
      <c r="E71" s="273" t="s">
        <v>14</v>
      </c>
      <c r="F71" s="329"/>
      <c r="G71" s="315"/>
      <c r="H71" s="148"/>
      <c r="I71" s="148" t="s">
        <v>20</v>
      </c>
      <c r="J71" s="148"/>
      <c r="K71" s="148" t="s">
        <v>20</v>
      </c>
      <c r="L71" s="305"/>
      <c r="M71" s="305" t="s">
        <v>20</v>
      </c>
      <c r="N71" s="148"/>
      <c r="O71" s="148" t="s">
        <v>20</v>
      </c>
      <c r="P71" s="148"/>
      <c r="Q71" s="148" t="s">
        <v>20</v>
      </c>
      <c r="R71" s="148"/>
      <c r="S71" s="305"/>
      <c r="T71" s="305"/>
      <c r="U71" s="148" t="s">
        <v>20</v>
      </c>
      <c r="V71" s="148"/>
      <c r="W71" s="148" t="s">
        <v>20</v>
      </c>
      <c r="X71" s="148"/>
      <c r="Y71" s="148"/>
      <c r="Z71" s="305"/>
      <c r="AA71" s="305" t="s">
        <v>20</v>
      </c>
      <c r="AB71" s="148"/>
      <c r="AC71" s="297" t="s">
        <v>20</v>
      </c>
      <c r="AD71" s="151"/>
      <c r="AE71" s="151"/>
      <c r="AF71" s="151"/>
      <c r="AG71" s="156" t="s">
        <v>20</v>
      </c>
      <c r="AH71" s="156"/>
      <c r="AI71" s="151" t="s">
        <v>20</v>
      </c>
      <c r="AJ71" s="151"/>
      <c r="AK71" s="10">
        <v>132</v>
      </c>
      <c r="AL71" s="11">
        <f t="shared" si="4"/>
        <v>132</v>
      </c>
      <c r="AM71" s="12">
        <f t="shared" si="5"/>
        <v>0</v>
      </c>
    </row>
    <row r="72" spans="1:39" s="41" customFormat="1" ht="21.75" customHeight="1">
      <c r="A72" s="300">
        <v>427306</v>
      </c>
      <c r="B72" s="342" t="s">
        <v>264</v>
      </c>
      <c r="C72" s="301" t="s">
        <v>265</v>
      </c>
      <c r="D72" s="302" t="s">
        <v>97</v>
      </c>
      <c r="E72" s="303" t="s">
        <v>14</v>
      </c>
      <c r="F72" s="329" t="s">
        <v>20</v>
      </c>
      <c r="G72" s="315"/>
      <c r="H72" s="148"/>
      <c r="I72" s="148"/>
      <c r="J72" s="148"/>
      <c r="K72" s="148"/>
      <c r="L72" s="305" t="s">
        <v>20</v>
      </c>
      <c r="M72" s="305"/>
      <c r="N72" s="148"/>
      <c r="O72" s="148"/>
      <c r="P72" s="148" t="s">
        <v>20</v>
      </c>
      <c r="Q72" s="148"/>
      <c r="R72" s="148" t="s">
        <v>20</v>
      </c>
      <c r="S72" s="305"/>
      <c r="T72" s="305" t="s">
        <v>20</v>
      </c>
      <c r="U72" s="148"/>
      <c r="V72" s="148" t="s">
        <v>20</v>
      </c>
      <c r="W72" s="148"/>
      <c r="X72" s="148" t="s">
        <v>20</v>
      </c>
      <c r="Y72" s="148"/>
      <c r="Z72" s="305"/>
      <c r="AA72" s="305"/>
      <c r="AB72" s="148" t="s">
        <v>20</v>
      </c>
      <c r="AC72" s="297"/>
      <c r="AD72" s="151" t="s">
        <v>20</v>
      </c>
      <c r="AE72" s="151"/>
      <c r="AF72" s="151"/>
      <c r="AG72" s="156"/>
      <c r="AH72" s="156" t="s">
        <v>20</v>
      </c>
      <c r="AI72" s="151"/>
      <c r="AJ72" s="151" t="s">
        <v>20</v>
      </c>
      <c r="AK72" s="10">
        <v>132</v>
      </c>
      <c r="AL72" s="11">
        <f t="shared" si="4"/>
        <v>132</v>
      </c>
      <c r="AM72" s="12">
        <f t="shared" si="5"/>
        <v>0</v>
      </c>
    </row>
    <row r="73" spans="1:39" s="41" customFormat="1" ht="21.75" customHeight="1">
      <c r="A73" s="300"/>
      <c r="B73" s="342"/>
      <c r="C73" s="332"/>
      <c r="D73" s="333"/>
      <c r="E73" s="334"/>
      <c r="F73" s="358">
        <v>16</v>
      </c>
      <c r="G73" s="185"/>
      <c r="H73" s="148"/>
      <c r="I73" s="148">
        <v>16</v>
      </c>
      <c r="J73" s="148"/>
      <c r="K73" s="148"/>
      <c r="L73" s="305">
        <v>16</v>
      </c>
      <c r="M73" s="305"/>
      <c r="N73" s="148"/>
      <c r="O73" s="148">
        <v>16</v>
      </c>
      <c r="P73" s="148"/>
      <c r="Q73" s="148"/>
      <c r="R73" s="148">
        <v>16</v>
      </c>
      <c r="S73" s="305"/>
      <c r="T73" s="305"/>
      <c r="U73" s="148">
        <v>16</v>
      </c>
      <c r="V73" s="148"/>
      <c r="W73" s="148"/>
      <c r="X73" s="148">
        <v>16</v>
      </c>
      <c r="Y73" s="148"/>
      <c r="Z73" s="305"/>
      <c r="AA73" s="305">
        <v>16</v>
      </c>
      <c r="AB73" s="148"/>
      <c r="AC73" s="197"/>
      <c r="AD73" s="197">
        <v>16</v>
      </c>
      <c r="AE73" s="197"/>
      <c r="AF73" s="197"/>
      <c r="AG73" s="222">
        <v>16</v>
      </c>
      <c r="AH73" s="156"/>
      <c r="AI73" s="297"/>
      <c r="AJ73" s="297">
        <v>16</v>
      </c>
      <c r="AK73" s="10"/>
      <c r="AL73" s="11"/>
      <c r="AM73" s="12"/>
    </row>
    <row r="74" spans="1:39" s="45" customFormat="1" ht="21.75" customHeight="1" thickBot="1">
      <c r="A74" s="270"/>
      <c r="B74" s="341"/>
      <c r="C74" s="94"/>
      <c r="D74" s="62">
        <v>15</v>
      </c>
      <c r="E74" s="214"/>
      <c r="F74" s="295"/>
      <c r="G74" s="335"/>
      <c r="H74" s="336"/>
      <c r="I74" s="336"/>
      <c r="J74" s="336"/>
      <c r="K74" s="336"/>
      <c r="L74" s="337"/>
      <c r="M74" s="337"/>
      <c r="N74" s="336"/>
      <c r="O74" s="336"/>
      <c r="P74" s="336"/>
      <c r="Q74" s="336"/>
      <c r="R74" s="336"/>
      <c r="S74" s="337"/>
      <c r="T74" s="337"/>
      <c r="U74" s="336"/>
      <c r="V74" s="336"/>
      <c r="W74" s="336"/>
      <c r="X74" s="336"/>
      <c r="Y74" s="336"/>
      <c r="Z74" s="337"/>
      <c r="AA74" s="337"/>
      <c r="AB74" s="336"/>
      <c r="AC74" s="338"/>
      <c r="AD74" s="155"/>
      <c r="AE74" s="155"/>
      <c r="AF74" s="155"/>
      <c r="AG74" s="159"/>
      <c r="AH74" s="159"/>
      <c r="AI74" s="155"/>
      <c r="AJ74" s="155"/>
      <c r="AK74" s="339"/>
      <c r="AL74" s="19"/>
      <c r="AM74" s="340"/>
    </row>
    <row r="75" spans="1:39" s="45" customFormat="1" ht="21.75" customHeight="1">
      <c r="A75" s="279"/>
      <c r="B75" s="280"/>
      <c r="C75" s="280"/>
      <c r="D75" s="281"/>
      <c r="E75" s="282"/>
      <c r="F75" s="237"/>
      <c r="G75" s="283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8"/>
      <c r="AD75" s="238"/>
      <c r="AE75" s="238"/>
      <c r="AF75" s="238"/>
      <c r="AG75" s="238"/>
      <c r="AH75" s="238"/>
      <c r="AI75" s="238"/>
      <c r="AJ75" s="238"/>
      <c r="AK75" s="239"/>
      <c r="AL75" s="194"/>
      <c r="AM75" s="195"/>
    </row>
    <row r="76" spans="1:39" s="45" customFormat="1" ht="21.75" customHeight="1">
      <c r="A76" s="279"/>
      <c r="B76" s="280"/>
      <c r="C76" s="280"/>
      <c r="D76" s="281"/>
      <c r="E76" s="282"/>
      <c r="F76" s="237"/>
      <c r="G76" s="283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8"/>
      <c r="AD76" s="238"/>
      <c r="AE76" s="238"/>
      <c r="AF76" s="238"/>
      <c r="AG76" s="238"/>
      <c r="AH76" s="238"/>
      <c r="AI76" s="238"/>
      <c r="AJ76" s="238"/>
      <c r="AK76" s="239"/>
      <c r="AL76" s="194"/>
      <c r="AM76" s="195"/>
    </row>
    <row r="77" spans="1:39" s="45" customFormat="1" ht="21.75" customHeight="1">
      <c r="A77" s="279"/>
      <c r="B77" s="280"/>
      <c r="C77" s="280"/>
      <c r="D77" s="281"/>
      <c r="E77" s="282"/>
      <c r="F77" s="237"/>
      <c r="G77" s="283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8"/>
      <c r="AD77" s="238"/>
      <c r="AE77" s="238"/>
      <c r="AF77" s="238"/>
      <c r="AG77" s="238"/>
      <c r="AH77" s="238"/>
      <c r="AI77" s="238"/>
      <c r="AJ77" s="238"/>
      <c r="AK77" s="239"/>
      <c r="AL77" s="194"/>
      <c r="AM77" s="195"/>
    </row>
    <row r="78" spans="1:39" s="45" customFormat="1" ht="21.75" customHeight="1">
      <c r="A78" s="279"/>
      <c r="B78" s="280"/>
      <c r="C78" s="280"/>
      <c r="D78" s="281"/>
      <c r="E78" s="282"/>
      <c r="F78" s="237"/>
      <c r="G78" s="283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8"/>
      <c r="AD78" s="238"/>
      <c r="AE78" s="238"/>
      <c r="AF78" s="238"/>
      <c r="AG78" s="238"/>
      <c r="AH78" s="238"/>
      <c r="AI78" s="238"/>
      <c r="AJ78" s="238"/>
      <c r="AK78" s="239"/>
      <c r="AL78" s="194"/>
      <c r="AM78" s="195"/>
    </row>
    <row r="79" spans="1:39" s="45" customFormat="1" ht="21.75" customHeight="1">
      <c r="A79" s="279"/>
      <c r="B79" s="280"/>
      <c r="C79" s="280"/>
      <c r="D79" s="281"/>
      <c r="E79" s="282"/>
      <c r="F79" s="237"/>
      <c r="G79" s="283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8"/>
      <c r="AD79" s="238"/>
      <c r="AE79" s="238"/>
      <c r="AF79" s="238"/>
      <c r="AG79" s="238"/>
      <c r="AH79" s="238"/>
      <c r="AI79" s="238"/>
      <c r="AJ79" s="238"/>
      <c r="AK79" s="239"/>
      <c r="AL79" s="194"/>
      <c r="AM79" s="195"/>
    </row>
    <row r="80" spans="1:39" s="45" customFormat="1" ht="21.75" customHeight="1">
      <c r="A80" s="279"/>
      <c r="B80" s="280"/>
      <c r="C80" s="280"/>
      <c r="D80" s="281"/>
      <c r="E80" s="282"/>
      <c r="F80" s="237"/>
      <c r="G80" s="283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8"/>
      <c r="AD80" s="238"/>
      <c r="AE80" s="238"/>
      <c r="AF80" s="238"/>
      <c r="AG80" s="238"/>
      <c r="AH80" s="238"/>
      <c r="AI80" s="238"/>
      <c r="AJ80" s="238"/>
      <c r="AK80" s="239"/>
      <c r="AL80" s="194"/>
      <c r="AM80" s="195"/>
    </row>
    <row r="81" spans="1:39" s="45" customFormat="1" ht="13.5" customHeight="1" thickBot="1">
      <c r="A81" s="86"/>
      <c r="B81" s="97"/>
      <c r="C81" s="98"/>
      <c r="D81" s="69"/>
      <c r="E81" s="7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2"/>
      <c r="AM81" s="93"/>
    </row>
    <row r="82" spans="1:39" s="45" customFormat="1" ht="21.75" customHeight="1" thickBot="1">
      <c r="A82" s="74" t="s">
        <v>16</v>
      </c>
      <c r="B82" s="75" t="s">
        <v>0</v>
      </c>
      <c r="C82" s="75" t="s">
        <v>43</v>
      </c>
      <c r="D82" s="76" t="s">
        <v>1</v>
      </c>
      <c r="E82" s="777" t="s">
        <v>2</v>
      </c>
      <c r="F82" s="3">
        <v>1</v>
      </c>
      <c r="G82" s="3">
        <v>2</v>
      </c>
      <c r="H82" s="3">
        <v>3</v>
      </c>
      <c r="I82" s="3">
        <v>4</v>
      </c>
      <c r="J82" s="3">
        <v>5</v>
      </c>
      <c r="K82" s="3">
        <v>6</v>
      </c>
      <c r="L82" s="3">
        <v>7</v>
      </c>
      <c r="M82" s="3">
        <v>8</v>
      </c>
      <c r="N82" s="3">
        <v>9</v>
      </c>
      <c r="O82" s="3">
        <v>10</v>
      </c>
      <c r="P82" s="3">
        <v>11</v>
      </c>
      <c r="Q82" s="3">
        <v>12</v>
      </c>
      <c r="R82" s="3">
        <v>13</v>
      </c>
      <c r="S82" s="3">
        <v>14</v>
      </c>
      <c r="T82" s="3">
        <v>15</v>
      </c>
      <c r="U82" s="3">
        <v>16</v>
      </c>
      <c r="V82" s="3">
        <v>17</v>
      </c>
      <c r="W82" s="3">
        <v>18</v>
      </c>
      <c r="X82" s="3">
        <v>19</v>
      </c>
      <c r="Y82" s="3">
        <v>20</v>
      </c>
      <c r="Z82" s="3">
        <v>21</v>
      </c>
      <c r="AA82" s="3">
        <v>22</v>
      </c>
      <c r="AB82" s="3">
        <v>23</v>
      </c>
      <c r="AC82" s="325">
        <v>24</v>
      </c>
      <c r="AD82" s="325">
        <v>25</v>
      </c>
      <c r="AE82" s="325">
        <v>26</v>
      </c>
      <c r="AF82" s="325">
        <v>27</v>
      </c>
      <c r="AG82" s="325">
        <v>28</v>
      </c>
      <c r="AH82" s="3">
        <v>29</v>
      </c>
      <c r="AI82" s="325">
        <v>30</v>
      </c>
      <c r="AJ82" s="325">
        <v>31</v>
      </c>
      <c r="AK82" s="637" t="s">
        <v>3</v>
      </c>
      <c r="AL82" s="639" t="s">
        <v>4</v>
      </c>
      <c r="AM82" s="641" t="s">
        <v>5</v>
      </c>
    </row>
    <row r="83" spans="1:39" s="45" customFormat="1" ht="21.75" customHeight="1">
      <c r="A83" s="46"/>
      <c r="B83" s="47" t="s">
        <v>44</v>
      </c>
      <c r="C83" s="47" t="s">
        <v>7</v>
      </c>
      <c r="D83" s="48" t="s">
        <v>224</v>
      </c>
      <c r="E83" s="777"/>
      <c r="F83" s="4" t="s">
        <v>9</v>
      </c>
      <c r="G83" s="4" t="s">
        <v>8</v>
      </c>
      <c r="H83" s="147" t="s">
        <v>10</v>
      </c>
      <c r="I83" s="147" t="s">
        <v>11</v>
      </c>
      <c r="J83" s="147" t="s">
        <v>11</v>
      </c>
      <c r="K83" s="147" t="s">
        <v>8</v>
      </c>
      <c r="L83" s="147" t="s">
        <v>8</v>
      </c>
      <c r="M83" s="4" t="s">
        <v>9</v>
      </c>
      <c r="N83" s="4" t="s">
        <v>8</v>
      </c>
      <c r="O83" s="147" t="s">
        <v>10</v>
      </c>
      <c r="P83" s="147" t="s">
        <v>11</v>
      </c>
      <c r="Q83" s="147" t="s">
        <v>11</v>
      </c>
      <c r="R83" s="147" t="s">
        <v>8</v>
      </c>
      <c r="S83" s="147" t="s">
        <v>8</v>
      </c>
      <c r="T83" s="4" t="s">
        <v>9</v>
      </c>
      <c r="U83" s="4" t="s">
        <v>8</v>
      </c>
      <c r="V83" s="147" t="s">
        <v>10</v>
      </c>
      <c r="W83" s="147" t="s">
        <v>11</v>
      </c>
      <c r="X83" s="147" t="s">
        <v>11</v>
      </c>
      <c r="Y83" s="147" t="s">
        <v>8</v>
      </c>
      <c r="Z83" s="147" t="s">
        <v>8</v>
      </c>
      <c r="AA83" s="4" t="s">
        <v>9</v>
      </c>
      <c r="AB83" s="326" t="s">
        <v>8</v>
      </c>
      <c r="AC83" s="179" t="s">
        <v>10</v>
      </c>
      <c r="AD83" s="179" t="s">
        <v>11</v>
      </c>
      <c r="AE83" s="179" t="s">
        <v>11</v>
      </c>
      <c r="AF83" s="179" t="s">
        <v>8</v>
      </c>
      <c r="AG83" s="179" t="s">
        <v>8</v>
      </c>
      <c r="AH83" s="324" t="s">
        <v>9</v>
      </c>
      <c r="AI83" s="326" t="s">
        <v>8</v>
      </c>
      <c r="AJ83" s="179" t="s">
        <v>10</v>
      </c>
      <c r="AK83" s="772"/>
      <c r="AL83" s="639"/>
      <c r="AM83" s="641"/>
    </row>
    <row r="84" spans="1:39" s="45" customFormat="1" ht="21.75" customHeight="1">
      <c r="A84" s="99">
        <v>151343</v>
      </c>
      <c r="B84" s="100" t="s">
        <v>119</v>
      </c>
      <c r="C84" s="101" t="s">
        <v>120</v>
      </c>
      <c r="D84" s="102" t="s">
        <v>121</v>
      </c>
      <c r="E84" s="103" t="s">
        <v>122</v>
      </c>
      <c r="F84" s="327"/>
      <c r="G84" s="315"/>
      <c r="H84" s="148"/>
      <c r="I84" s="148" t="s">
        <v>29</v>
      </c>
      <c r="J84" s="148"/>
      <c r="K84" s="148" t="s">
        <v>29</v>
      </c>
      <c r="L84" s="223"/>
      <c r="M84" s="359" t="s">
        <v>29</v>
      </c>
      <c r="N84" s="148"/>
      <c r="O84" s="148"/>
      <c r="P84" s="148"/>
      <c r="Q84" s="148" t="s">
        <v>29</v>
      </c>
      <c r="R84" s="148"/>
      <c r="S84" s="359" t="s">
        <v>29</v>
      </c>
      <c r="T84" s="359"/>
      <c r="U84" s="148" t="s">
        <v>29</v>
      </c>
      <c r="V84" s="148"/>
      <c r="W84" s="148"/>
      <c r="X84" s="148"/>
      <c r="Y84" s="148" t="s">
        <v>29</v>
      </c>
      <c r="Z84" s="359"/>
      <c r="AA84" s="359"/>
      <c r="AB84" s="148"/>
      <c r="AC84" s="297" t="s">
        <v>29</v>
      </c>
      <c r="AD84" s="151"/>
      <c r="AE84" s="151" t="s">
        <v>29</v>
      </c>
      <c r="AF84" s="151"/>
      <c r="AG84" s="156" t="s">
        <v>29</v>
      </c>
      <c r="AH84" s="156"/>
      <c r="AI84" s="151" t="s">
        <v>29</v>
      </c>
      <c r="AJ84" s="151"/>
      <c r="AK84" s="10">
        <v>132</v>
      </c>
      <c r="AL84" s="11">
        <f>COUNTIF(E84:AK84,"T")*6+COUNTIF(E84:AK84,"P")*12+COUNTIF(E84:AK84,"M")*6+COUNTIF(E84:AK84,"I")*6+COUNTIF(E84:AK84,"N")*12+COUNTIF(E84:AK84,"TI")*11+COUNTIF(E84:AK84,"MT")*12+COUNTIF(E84:AK84,"MN")*18+COUNTIF(E84:AK84,"PI")*17+COUNTIF(E84:AK84,"TN")*18+COUNTIF(E84:AK84,"NB")*6+COUNTIF(E84:AK84,"AF")*6</f>
        <v>132</v>
      </c>
      <c r="AM84" s="12">
        <f>SUM(AL84-132)</f>
        <v>0</v>
      </c>
    </row>
    <row r="85" spans="1:39" s="45" customFormat="1" ht="21.75" customHeight="1">
      <c r="A85" s="104">
        <v>128384</v>
      </c>
      <c r="B85" s="100" t="s">
        <v>123</v>
      </c>
      <c r="C85" s="101" t="s">
        <v>124</v>
      </c>
      <c r="D85" s="102" t="s">
        <v>125</v>
      </c>
      <c r="E85" s="103" t="s">
        <v>122</v>
      </c>
      <c r="F85" s="329" t="s">
        <v>29</v>
      </c>
      <c r="G85" s="315"/>
      <c r="H85" s="148"/>
      <c r="I85" s="148"/>
      <c r="J85" s="148" t="s">
        <v>29</v>
      </c>
      <c r="K85" s="148"/>
      <c r="L85" s="359" t="s">
        <v>29</v>
      </c>
      <c r="M85" s="359"/>
      <c r="N85" s="148"/>
      <c r="O85" s="148"/>
      <c r="P85" s="148" t="s">
        <v>29</v>
      </c>
      <c r="Q85" s="221"/>
      <c r="R85" s="148" t="s">
        <v>29</v>
      </c>
      <c r="S85" s="359"/>
      <c r="T85" s="359"/>
      <c r="U85" s="148"/>
      <c r="V85" s="148" t="s">
        <v>29</v>
      </c>
      <c r="W85" s="148"/>
      <c r="X85" s="148" t="s">
        <v>29</v>
      </c>
      <c r="Y85" s="148"/>
      <c r="Z85" s="359"/>
      <c r="AA85" s="359"/>
      <c r="AB85" s="148"/>
      <c r="AC85" s="297"/>
      <c r="AD85" s="151" t="s">
        <v>29</v>
      </c>
      <c r="AE85" s="151"/>
      <c r="AF85" s="151" t="s">
        <v>29</v>
      </c>
      <c r="AG85" s="156"/>
      <c r="AH85" s="156" t="s">
        <v>29</v>
      </c>
      <c r="AI85" s="151"/>
      <c r="AJ85" s="151" t="s">
        <v>29</v>
      </c>
      <c r="AK85" s="10">
        <v>132</v>
      </c>
      <c r="AL85" s="11">
        <f aca="true" t="shared" si="6" ref="AL85:AL99">COUNTIF(E85:AK85,"T")*6+COUNTIF(E85:AK85,"P")*12+COUNTIF(E85:AK85,"M")*6+COUNTIF(E85:AK85,"I")*6+COUNTIF(E85:AK85,"N")*12+COUNTIF(E85:AK85,"TI")*11+COUNTIF(E85:AK85,"MT")*12+COUNTIF(E85:AK85,"MN")*18+COUNTIF(E85:AK85,"PI")*17+COUNTIF(E85:AK85,"TN")*18+COUNTIF(E85:AK85,"NB")*6+COUNTIF(E85:AK85,"AF")*6</f>
        <v>132</v>
      </c>
      <c r="AM85" s="12">
        <f aca="true" t="shared" si="7" ref="AM85:AM99">SUM(AL85-132)</f>
        <v>0</v>
      </c>
    </row>
    <row r="86" spans="1:39" s="45" customFormat="1" ht="21.75" customHeight="1">
      <c r="A86" s="104">
        <v>142778</v>
      </c>
      <c r="B86" s="105" t="s">
        <v>126</v>
      </c>
      <c r="C86" s="106" t="s">
        <v>127</v>
      </c>
      <c r="D86" s="102" t="s">
        <v>121</v>
      </c>
      <c r="E86" s="103" t="s">
        <v>122</v>
      </c>
      <c r="F86" s="328"/>
      <c r="G86" s="316" t="s">
        <v>29</v>
      </c>
      <c r="H86" s="167"/>
      <c r="I86" s="286"/>
      <c r="J86" s="167"/>
      <c r="K86" s="167" t="s">
        <v>29</v>
      </c>
      <c r="L86" s="168"/>
      <c r="M86" s="168"/>
      <c r="N86" s="167"/>
      <c r="O86" s="167" t="s">
        <v>29</v>
      </c>
      <c r="P86" s="167"/>
      <c r="Q86" s="286"/>
      <c r="R86" s="167"/>
      <c r="S86" s="168" t="s">
        <v>29</v>
      </c>
      <c r="T86" s="168"/>
      <c r="U86" s="167" t="s">
        <v>29</v>
      </c>
      <c r="V86" s="167"/>
      <c r="W86" s="167" t="s">
        <v>29</v>
      </c>
      <c r="X86" s="167"/>
      <c r="Y86" s="167" t="s">
        <v>29</v>
      </c>
      <c r="Z86" s="359"/>
      <c r="AA86" s="359" t="s">
        <v>29</v>
      </c>
      <c r="AB86" s="148"/>
      <c r="AC86" s="297" t="s">
        <v>29</v>
      </c>
      <c r="AD86" s="151"/>
      <c r="AE86" s="151"/>
      <c r="AF86" s="151"/>
      <c r="AG86" s="156" t="s">
        <v>29</v>
      </c>
      <c r="AH86" s="156"/>
      <c r="AI86" s="151" t="s">
        <v>29</v>
      </c>
      <c r="AJ86" s="151"/>
      <c r="AK86" s="10">
        <v>132</v>
      </c>
      <c r="AL86" s="11">
        <f t="shared" si="6"/>
        <v>132</v>
      </c>
      <c r="AM86" s="12">
        <f t="shared" si="7"/>
        <v>0</v>
      </c>
    </row>
    <row r="87" spans="1:39" s="45" customFormat="1" ht="21.75" customHeight="1">
      <c r="A87" s="99">
        <v>150754</v>
      </c>
      <c r="B87" s="105" t="s">
        <v>128</v>
      </c>
      <c r="C87" s="106" t="s">
        <v>129</v>
      </c>
      <c r="D87" s="102" t="s">
        <v>125</v>
      </c>
      <c r="E87" s="169" t="s">
        <v>122</v>
      </c>
      <c r="F87" s="314"/>
      <c r="G87" s="185"/>
      <c r="H87" s="185" t="s">
        <v>29</v>
      </c>
      <c r="I87" s="185" t="s">
        <v>29</v>
      </c>
      <c r="J87" s="185"/>
      <c r="K87" s="185"/>
      <c r="L87" s="358"/>
      <c r="M87" s="358"/>
      <c r="N87" s="185" t="s">
        <v>29</v>
      </c>
      <c r="O87" s="185"/>
      <c r="P87" s="185" t="s">
        <v>29</v>
      </c>
      <c r="Q87" s="185"/>
      <c r="R87" s="185"/>
      <c r="S87" s="358"/>
      <c r="T87" s="358" t="s">
        <v>29</v>
      </c>
      <c r="U87" s="185"/>
      <c r="V87" s="185" t="s">
        <v>29</v>
      </c>
      <c r="W87" s="185" t="s">
        <v>29</v>
      </c>
      <c r="X87" s="185"/>
      <c r="Y87" s="185"/>
      <c r="Z87" s="168" t="s">
        <v>29</v>
      </c>
      <c r="AA87" s="262"/>
      <c r="AB87" s="167" t="s">
        <v>29</v>
      </c>
      <c r="AC87" s="318"/>
      <c r="AD87" s="152" t="s">
        <v>29</v>
      </c>
      <c r="AE87" s="152"/>
      <c r="AF87" s="152"/>
      <c r="AG87" s="157"/>
      <c r="AH87" s="157" t="s">
        <v>29</v>
      </c>
      <c r="AI87" s="152"/>
      <c r="AJ87" s="152"/>
      <c r="AK87" s="10">
        <v>132</v>
      </c>
      <c r="AL87" s="11">
        <f t="shared" si="6"/>
        <v>132</v>
      </c>
      <c r="AM87" s="12">
        <f t="shared" si="7"/>
        <v>0</v>
      </c>
    </row>
    <row r="88" spans="1:39" s="45" customFormat="1" ht="21.75" customHeight="1">
      <c r="A88" s="99">
        <v>113603</v>
      </c>
      <c r="B88" s="105" t="s">
        <v>130</v>
      </c>
      <c r="C88" s="107" t="s">
        <v>131</v>
      </c>
      <c r="D88" s="102" t="s">
        <v>121</v>
      </c>
      <c r="E88" s="103" t="s">
        <v>122</v>
      </c>
      <c r="F88" s="329"/>
      <c r="G88" s="315" t="s">
        <v>29</v>
      </c>
      <c r="H88" s="164"/>
      <c r="I88" s="164" t="s">
        <v>29</v>
      </c>
      <c r="J88" s="164"/>
      <c r="K88" s="164"/>
      <c r="L88" s="306"/>
      <c r="M88" s="306" t="s">
        <v>29</v>
      </c>
      <c r="N88" s="164"/>
      <c r="O88" s="164" t="s">
        <v>29</v>
      </c>
      <c r="P88" s="164"/>
      <c r="Q88" s="164"/>
      <c r="R88" s="164"/>
      <c r="S88" s="306" t="s">
        <v>29</v>
      </c>
      <c r="T88" s="306"/>
      <c r="U88" s="164" t="s">
        <v>29</v>
      </c>
      <c r="V88" s="164"/>
      <c r="W88" s="164" t="s">
        <v>29</v>
      </c>
      <c r="X88" s="164"/>
      <c r="Y88" s="164"/>
      <c r="Z88" s="359"/>
      <c r="AA88" s="359" t="s">
        <v>29</v>
      </c>
      <c r="AB88" s="148"/>
      <c r="AC88" s="148" t="s">
        <v>29</v>
      </c>
      <c r="AD88" s="148"/>
      <c r="AE88" s="148" t="s">
        <v>29</v>
      </c>
      <c r="AF88" s="148"/>
      <c r="AG88" s="359"/>
      <c r="AH88" s="359"/>
      <c r="AI88" s="148" t="s">
        <v>29</v>
      </c>
      <c r="AJ88" s="319"/>
      <c r="AK88" s="10">
        <v>132</v>
      </c>
      <c r="AL88" s="11">
        <f t="shared" si="6"/>
        <v>132</v>
      </c>
      <c r="AM88" s="12">
        <f t="shared" si="7"/>
        <v>0</v>
      </c>
    </row>
    <row r="89" spans="1:39" s="45" customFormat="1" ht="21.75" customHeight="1">
      <c r="A89" s="49">
        <v>137367</v>
      </c>
      <c r="B89" s="50" t="s">
        <v>134</v>
      </c>
      <c r="C89" s="80" t="s">
        <v>135</v>
      </c>
      <c r="D89" s="52" t="s">
        <v>47</v>
      </c>
      <c r="E89" s="53" t="s">
        <v>122</v>
      </c>
      <c r="F89" s="329" t="s">
        <v>230</v>
      </c>
      <c r="G89" s="315" t="s">
        <v>29</v>
      </c>
      <c r="H89" s="148"/>
      <c r="I89" s="148"/>
      <c r="J89" s="773" t="s">
        <v>272</v>
      </c>
      <c r="K89" s="773"/>
      <c r="L89" s="773"/>
      <c r="M89" s="773"/>
      <c r="N89" s="773"/>
      <c r="O89" s="773"/>
      <c r="P89" s="773"/>
      <c r="Q89" s="773"/>
      <c r="R89" s="773"/>
      <c r="S89" s="773"/>
      <c r="T89" s="773"/>
      <c r="U89" s="773"/>
      <c r="V89" s="773"/>
      <c r="W89" s="773"/>
      <c r="X89" s="773"/>
      <c r="Y89" s="773"/>
      <c r="Z89" s="773"/>
      <c r="AA89" s="773"/>
      <c r="AB89" s="773"/>
      <c r="AC89" s="773"/>
      <c r="AD89" s="773"/>
      <c r="AE89" s="773"/>
      <c r="AF89" s="773"/>
      <c r="AG89" s="773"/>
      <c r="AH89" s="773"/>
      <c r="AI89" s="773"/>
      <c r="AJ89" s="773"/>
      <c r="AK89" s="149">
        <v>132</v>
      </c>
      <c r="AL89" s="11">
        <f t="shared" si="6"/>
        <v>18</v>
      </c>
      <c r="AM89" s="12">
        <f>SUM(AL89-18)</f>
        <v>0</v>
      </c>
    </row>
    <row r="90" spans="1:39" s="45" customFormat="1" ht="21.75" customHeight="1">
      <c r="A90" s="49">
        <v>150827</v>
      </c>
      <c r="B90" s="50" t="s">
        <v>136</v>
      </c>
      <c r="C90" s="80" t="s">
        <v>137</v>
      </c>
      <c r="D90" s="52" t="s">
        <v>47</v>
      </c>
      <c r="E90" s="53" t="s">
        <v>122</v>
      </c>
      <c r="F90" s="329"/>
      <c r="G90" s="315" t="s">
        <v>29</v>
      </c>
      <c r="H90" s="148"/>
      <c r="I90" s="148" t="s">
        <v>29</v>
      </c>
      <c r="J90" s="164"/>
      <c r="K90" s="357"/>
      <c r="L90" s="306"/>
      <c r="M90" s="306"/>
      <c r="N90" s="164"/>
      <c r="O90" s="164" t="s">
        <v>29</v>
      </c>
      <c r="P90" s="164"/>
      <c r="Q90" s="164" t="s">
        <v>29</v>
      </c>
      <c r="R90" s="164"/>
      <c r="S90" s="306" t="s">
        <v>29</v>
      </c>
      <c r="T90" s="306"/>
      <c r="U90" s="164"/>
      <c r="V90" s="164"/>
      <c r="W90" s="164" t="s">
        <v>29</v>
      </c>
      <c r="X90" s="164"/>
      <c r="Y90" s="164" t="s">
        <v>29</v>
      </c>
      <c r="Z90" s="306"/>
      <c r="AA90" s="306" t="s">
        <v>29</v>
      </c>
      <c r="AB90" s="164"/>
      <c r="AC90" s="297" t="s">
        <v>29</v>
      </c>
      <c r="AD90" s="151"/>
      <c r="AE90" s="151" t="s">
        <v>29</v>
      </c>
      <c r="AF90" s="151"/>
      <c r="AG90" s="156" t="s">
        <v>29</v>
      </c>
      <c r="AH90" s="156"/>
      <c r="AI90" s="151"/>
      <c r="AJ90" s="151"/>
      <c r="AK90" s="10">
        <v>132</v>
      </c>
      <c r="AL90" s="11">
        <f t="shared" si="6"/>
        <v>132</v>
      </c>
      <c r="AM90" s="12">
        <f t="shared" si="7"/>
        <v>0</v>
      </c>
    </row>
    <row r="91" spans="1:39" s="45" customFormat="1" ht="21.75" customHeight="1">
      <c r="A91" s="49">
        <v>121932</v>
      </c>
      <c r="B91" s="78" t="s">
        <v>138</v>
      </c>
      <c r="C91" s="51" t="s">
        <v>139</v>
      </c>
      <c r="D91" s="52" t="s">
        <v>47</v>
      </c>
      <c r="E91" s="53" t="s">
        <v>122</v>
      </c>
      <c r="F91" s="329"/>
      <c r="G91" s="315" t="s">
        <v>29</v>
      </c>
      <c r="H91" s="148"/>
      <c r="I91" s="148"/>
      <c r="J91" s="148" t="s">
        <v>29</v>
      </c>
      <c r="K91" s="221"/>
      <c r="L91" s="305"/>
      <c r="M91" s="305" t="s">
        <v>29</v>
      </c>
      <c r="N91" s="148"/>
      <c r="O91" s="148"/>
      <c r="P91" s="148" t="s">
        <v>29</v>
      </c>
      <c r="Q91" s="221"/>
      <c r="R91" s="148"/>
      <c r="S91" s="305" t="s">
        <v>29</v>
      </c>
      <c r="T91" s="305"/>
      <c r="U91" s="148"/>
      <c r="V91" s="148" t="s">
        <v>29</v>
      </c>
      <c r="W91" s="148"/>
      <c r="X91" s="148"/>
      <c r="Y91" s="148" t="s">
        <v>29</v>
      </c>
      <c r="Z91" s="305"/>
      <c r="AA91" s="305"/>
      <c r="AB91" s="148" t="s">
        <v>29</v>
      </c>
      <c r="AC91" s="297"/>
      <c r="AD91" s="151"/>
      <c r="AE91" s="151" t="s">
        <v>29</v>
      </c>
      <c r="AF91" s="151"/>
      <c r="AG91" s="156"/>
      <c r="AH91" s="156" t="s">
        <v>29</v>
      </c>
      <c r="AI91" s="151"/>
      <c r="AJ91" s="151" t="s">
        <v>29</v>
      </c>
      <c r="AK91" s="10">
        <v>132</v>
      </c>
      <c r="AL91" s="11">
        <f t="shared" si="6"/>
        <v>132</v>
      </c>
      <c r="AM91" s="12">
        <f t="shared" si="7"/>
        <v>0</v>
      </c>
    </row>
    <row r="92" spans="1:39" s="45" customFormat="1" ht="21.75" customHeight="1">
      <c r="A92" s="49">
        <v>142824</v>
      </c>
      <c r="B92" s="55" t="s">
        <v>140</v>
      </c>
      <c r="C92" s="51" t="s">
        <v>141</v>
      </c>
      <c r="D92" s="52" t="s">
        <v>47</v>
      </c>
      <c r="E92" s="150" t="s">
        <v>122</v>
      </c>
      <c r="F92" s="327" t="s">
        <v>230</v>
      </c>
      <c r="G92" s="315" t="s">
        <v>29</v>
      </c>
      <c r="H92" s="148" t="s">
        <v>29</v>
      </c>
      <c r="I92" s="148"/>
      <c r="J92" s="148" t="s">
        <v>29</v>
      </c>
      <c r="K92" s="221" t="s">
        <v>230</v>
      </c>
      <c r="L92" s="305"/>
      <c r="M92" s="305" t="s">
        <v>29</v>
      </c>
      <c r="N92" s="148"/>
      <c r="O92" s="148"/>
      <c r="P92" s="148" t="s">
        <v>29</v>
      </c>
      <c r="Q92" s="221"/>
      <c r="R92" s="148"/>
      <c r="S92" s="305" t="s">
        <v>29</v>
      </c>
      <c r="T92" s="305"/>
      <c r="U92" s="148"/>
      <c r="V92" s="148"/>
      <c r="W92" s="148"/>
      <c r="X92" s="148"/>
      <c r="Y92" s="148" t="s">
        <v>29</v>
      </c>
      <c r="Z92" s="305"/>
      <c r="AA92" s="305"/>
      <c r="AB92" s="148" t="s">
        <v>29</v>
      </c>
      <c r="AC92" s="297"/>
      <c r="AD92" s="151"/>
      <c r="AE92" s="151" t="s">
        <v>29</v>
      </c>
      <c r="AF92" s="151"/>
      <c r="AG92" s="156"/>
      <c r="AH92" s="156" t="s">
        <v>29</v>
      </c>
      <c r="AI92" s="151"/>
      <c r="AJ92" s="151" t="s">
        <v>29</v>
      </c>
      <c r="AK92" s="10">
        <v>132</v>
      </c>
      <c r="AL92" s="11">
        <f t="shared" si="6"/>
        <v>144</v>
      </c>
      <c r="AM92" s="12">
        <f t="shared" si="7"/>
        <v>12</v>
      </c>
    </row>
    <row r="93" spans="1:39" s="45" customFormat="1" ht="21.75" customHeight="1">
      <c r="A93" s="49">
        <v>151068</v>
      </c>
      <c r="B93" s="55" t="s">
        <v>142</v>
      </c>
      <c r="C93" s="51" t="s">
        <v>143</v>
      </c>
      <c r="D93" s="52" t="s">
        <v>47</v>
      </c>
      <c r="E93" s="53" t="s">
        <v>122</v>
      </c>
      <c r="F93" s="329"/>
      <c r="G93" s="315" t="s">
        <v>29</v>
      </c>
      <c r="H93" s="148" t="s">
        <v>29</v>
      </c>
      <c r="I93" s="148"/>
      <c r="J93" s="148" t="s">
        <v>29</v>
      </c>
      <c r="K93" s="221"/>
      <c r="L93" s="305"/>
      <c r="M93" s="305" t="s">
        <v>29</v>
      </c>
      <c r="N93" s="148" t="s">
        <v>29</v>
      </c>
      <c r="O93" s="148"/>
      <c r="P93" s="148" t="s">
        <v>29</v>
      </c>
      <c r="Q93" s="221"/>
      <c r="R93" s="148"/>
      <c r="S93" s="305"/>
      <c r="T93" s="305"/>
      <c r="U93" s="148"/>
      <c r="V93" s="148" t="s">
        <v>29</v>
      </c>
      <c r="W93" s="148"/>
      <c r="X93" s="148"/>
      <c r="Y93" s="148" t="s">
        <v>29</v>
      </c>
      <c r="Z93" s="305"/>
      <c r="AA93" s="305"/>
      <c r="AB93" s="148" t="s">
        <v>29</v>
      </c>
      <c r="AC93" s="297"/>
      <c r="AD93" s="151"/>
      <c r="AE93" s="151" t="s">
        <v>29</v>
      </c>
      <c r="AF93" s="151"/>
      <c r="AG93" s="156"/>
      <c r="AH93" s="156" t="s">
        <v>29</v>
      </c>
      <c r="AI93" s="151"/>
      <c r="AJ93" s="151"/>
      <c r="AK93" s="10">
        <v>132</v>
      </c>
      <c r="AL93" s="11">
        <f t="shared" si="6"/>
        <v>132</v>
      </c>
      <c r="AM93" s="12">
        <f t="shared" si="7"/>
        <v>0</v>
      </c>
    </row>
    <row r="94" spans="1:39" s="45" customFormat="1" ht="21.75" customHeight="1">
      <c r="A94" s="49">
        <v>150762</v>
      </c>
      <c r="B94" s="50" t="s">
        <v>144</v>
      </c>
      <c r="C94" s="80" t="s">
        <v>145</v>
      </c>
      <c r="D94" s="52" t="s">
        <v>47</v>
      </c>
      <c r="E94" s="53" t="s">
        <v>122</v>
      </c>
      <c r="F94" s="330"/>
      <c r="G94" s="315" t="s">
        <v>29</v>
      </c>
      <c r="H94" s="148"/>
      <c r="I94" s="148"/>
      <c r="J94" s="148" t="s">
        <v>29</v>
      </c>
      <c r="K94" s="221"/>
      <c r="L94" s="305"/>
      <c r="M94" s="305" t="s">
        <v>29</v>
      </c>
      <c r="N94" s="148"/>
      <c r="O94" s="148"/>
      <c r="P94" s="148" t="s">
        <v>29</v>
      </c>
      <c r="Q94" s="221"/>
      <c r="R94" s="148"/>
      <c r="S94" s="305" t="s">
        <v>29</v>
      </c>
      <c r="T94" s="305"/>
      <c r="U94" s="148"/>
      <c r="V94" s="148" t="s">
        <v>29</v>
      </c>
      <c r="W94" s="148"/>
      <c r="X94" s="221" t="s">
        <v>230</v>
      </c>
      <c r="Y94" s="148" t="s">
        <v>29</v>
      </c>
      <c r="Z94" s="305"/>
      <c r="AA94" s="305"/>
      <c r="AB94" s="148" t="s">
        <v>29</v>
      </c>
      <c r="AC94" s="297"/>
      <c r="AD94" s="151"/>
      <c r="AE94" s="151" t="s">
        <v>29</v>
      </c>
      <c r="AF94" s="151" t="s">
        <v>29</v>
      </c>
      <c r="AG94" s="156"/>
      <c r="AH94" s="156" t="s">
        <v>29</v>
      </c>
      <c r="AI94" s="151"/>
      <c r="AJ94" s="151"/>
      <c r="AK94" s="10">
        <v>132</v>
      </c>
      <c r="AL94" s="11">
        <f t="shared" si="6"/>
        <v>138</v>
      </c>
      <c r="AM94" s="12">
        <f t="shared" si="7"/>
        <v>6</v>
      </c>
    </row>
    <row r="95" spans="1:39" s="45" customFormat="1" ht="21.75" customHeight="1">
      <c r="A95" s="49">
        <v>150924</v>
      </c>
      <c r="B95" s="78" t="s">
        <v>274</v>
      </c>
      <c r="C95" s="51" t="s">
        <v>146</v>
      </c>
      <c r="D95" s="52" t="s">
        <v>47</v>
      </c>
      <c r="E95" s="53" t="s">
        <v>122</v>
      </c>
      <c r="F95" s="314"/>
      <c r="G95" s="315" t="s">
        <v>29</v>
      </c>
      <c r="H95" s="148"/>
      <c r="I95" s="148"/>
      <c r="J95" s="148" t="s">
        <v>29</v>
      </c>
      <c r="K95" s="221"/>
      <c r="L95" s="305"/>
      <c r="M95" s="305" t="s">
        <v>29</v>
      </c>
      <c r="N95" s="148"/>
      <c r="O95" s="148"/>
      <c r="P95" s="148" t="s">
        <v>29</v>
      </c>
      <c r="Q95" s="221"/>
      <c r="R95" s="148" t="s">
        <v>29</v>
      </c>
      <c r="S95" s="305" t="s">
        <v>29</v>
      </c>
      <c r="T95" s="305"/>
      <c r="U95" s="148"/>
      <c r="V95" s="148" t="s">
        <v>29</v>
      </c>
      <c r="W95" s="148"/>
      <c r="X95" s="148"/>
      <c r="Y95" s="148" t="s">
        <v>29</v>
      </c>
      <c r="Z95" s="305"/>
      <c r="AA95" s="305"/>
      <c r="AB95" s="148" t="s">
        <v>29</v>
      </c>
      <c r="AC95" s="297"/>
      <c r="AD95" s="151"/>
      <c r="AE95" s="151" t="s">
        <v>29</v>
      </c>
      <c r="AF95" s="151"/>
      <c r="AG95" s="156"/>
      <c r="AH95" s="156" t="s">
        <v>29</v>
      </c>
      <c r="AI95" s="151"/>
      <c r="AJ95" s="151"/>
      <c r="AK95" s="10">
        <v>132</v>
      </c>
      <c r="AL95" s="11">
        <f t="shared" si="6"/>
        <v>132</v>
      </c>
      <c r="AM95" s="12">
        <f t="shared" si="7"/>
        <v>0</v>
      </c>
    </row>
    <row r="96" spans="1:39" s="45" customFormat="1" ht="21.75" customHeight="1">
      <c r="A96" s="49">
        <v>151246</v>
      </c>
      <c r="B96" s="78" t="s">
        <v>147</v>
      </c>
      <c r="C96" s="51" t="s">
        <v>148</v>
      </c>
      <c r="D96" s="52" t="s">
        <v>47</v>
      </c>
      <c r="E96" s="53" t="s">
        <v>122</v>
      </c>
      <c r="F96" s="331"/>
      <c r="G96" s="315" t="s">
        <v>29</v>
      </c>
      <c r="H96" s="148"/>
      <c r="I96" s="148"/>
      <c r="J96" s="148" t="s">
        <v>29</v>
      </c>
      <c r="K96" s="221"/>
      <c r="L96" s="305"/>
      <c r="M96" s="305" t="s">
        <v>29</v>
      </c>
      <c r="N96" s="148"/>
      <c r="O96" s="221" t="s">
        <v>230</v>
      </c>
      <c r="P96" s="148" t="s">
        <v>29</v>
      </c>
      <c r="Q96" s="221"/>
      <c r="R96" s="148"/>
      <c r="S96" s="305" t="s">
        <v>29</v>
      </c>
      <c r="T96" s="305"/>
      <c r="U96" s="148"/>
      <c r="V96" s="148" t="s">
        <v>29</v>
      </c>
      <c r="W96" s="148" t="s">
        <v>29</v>
      </c>
      <c r="X96" s="148"/>
      <c r="Y96" s="148"/>
      <c r="Z96" s="305" t="s">
        <v>29</v>
      </c>
      <c r="AA96" s="305"/>
      <c r="AB96" s="148" t="s">
        <v>29</v>
      </c>
      <c r="AC96" s="297"/>
      <c r="AD96" s="151"/>
      <c r="AE96" s="151" t="s">
        <v>29</v>
      </c>
      <c r="AF96" s="151"/>
      <c r="AG96" s="156"/>
      <c r="AH96" s="156" t="s">
        <v>29</v>
      </c>
      <c r="AI96" s="151"/>
      <c r="AJ96" s="151"/>
      <c r="AK96" s="10">
        <v>132</v>
      </c>
      <c r="AL96" s="11">
        <f t="shared" si="6"/>
        <v>138</v>
      </c>
      <c r="AM96" s="12">
        <f t="shared" si="7"/>
        <v>6</v>
      </c>
    </row>
    <row r="97" spans="1:39" s="45" customFormat="1" ht="21.75" customHeight="1">
      <c r="A97" s="49">
        <v>125210</v>
      </c>
      <c r="B97" s="78" t="s">
        <v>132</v>
      </c>
      <c r="C97" s="360" t="s">
        <v>133</v>
      </c>
      <c r="D97" s="52" t="s">
        <v>47</v>
      </c>
      <c r="E97" s="53" t="s">
        <v>122</v>
      </c>
      <c r="F97" s="331"/>
      <c r="G97" s="315" t="s">
        <v>29</v>
      </c>
      <c r="H97" s="148"/>
      <c r="I97" s="148"/>
      <c r="J97" s="148" t="s">
        <v>29</v>
      </c>
      <c r="K97" s="221"/>
      <c r="L97" s="359"/>
      <c r="M97" s="359" t="s">
        <v>29</v>
      </c>
      <c r="N97" s="148"/>
      <c r="O97" s="148"/>
      <c r="P97" s="148" t="s">
        <v>29</v>
      </c>
      <c r="Q97" s="148" t="s">
        <v>29</v>
      </c>
      <c r="R97" s="148"/>
      <c r="S97" s="359" t="s">
        <v>29</v>
      </c>
      <c r="T97" s="359"/>
      <c r="U97" s="148"/>
      <c r="V97" s="148" t="s">
        <v>29</v>
      </c>
      <c r="W97" s="148"/>
      <c r="X97" s="148"/>
      <c r="Y97" s="148" t="s">
        <v>29</v>
      </c>
      <c r="Z97" s="359"/>
      <c r="AA97" s="359"/>
      <c r="AB97" s="148" t="s">
        <v>29</v>
      </c>
      <c r="AC97" s="297"/>
      <c r="AD97" s="151"/>
      <c r="AE97" s="151" t="s">
        <v>29</v>
      </c>
      <c r="AF97" s="151"/>
      <c r="AG97" s="156"/>
      <c r="AH97" s="156" t="s">
        <v>29</v>
      </c>
      <c r="AI97" s="151"/>
      <c r="AJ97" s="151"/>
      <c r="AK97" s="10">
        <v>132</v>
      </c>
      <c r="AL97" s="11">
        <f>COUNTIF(E97:AK97,"T")*6+COUNTIF(E97:AK97,"P")*12+COUNTIF(E97:AK97,"M")*6+COUNTIF(E97:AK97,"I")*6+COUNTIF(E97:AK97,"N")*12+COUNTIF(E97:AK97,"TI")*11+COUNTIF(E97:AK97,"MT")*12+COUNTIF(E97:AK97,"MN")*18+COUNTIF(E97:AK97,"PI")*17+COUNTIF(E97:AK97,"TN")*18+COUNTIF(E97:AK97,"NB")*6+COUNTIF(E97:AK97,"AF")*6</f>
        <v>132</v>
      </c>
      <c r="AM97" s="12">
        <f>SUM(AL97-132)</f>
        <v>0</v>
      </c>
    </row>
    <row r="98" spans="1:39" s="45" customFormat="1" ht="21.75" customHeight="1">
      <c r="A98" s="49">
        <v>137332</v>
      </c>
      <c r="B98" s="78" t="s">
        <v>149</v>
      </c>
      <c r="C98" s="51" t="s">
        <v>150</v>
      </c>
      <c r="D98" s="52" t="s">
        <v>47</v>
      </c>
      <c r="E98" s="150" t="s">
        <v>122</v>
      </c>
      <c r="F98" s="331"/>
      <c r="G98" s="315" t="s">
        <v>29</v>
      </c>
      <c r="H98" s="148"/>
      <c r="I98" s="148"/>
      <c r="J98" s="148" t="s">
        <v>29</v>
      </c>
      <c r="K98" s="221"/>
      <c r="L98" s="305" t="s">
        <v>29</v>
      </c>
      <c r="M98" s="305"/>
      <c r="N98" s="148"/>
      <c r="O98" s="148"/>
      <c r="P98" s="148" t="s">
        <v>29</v>
      </c>
      <c r="Q98" s="221"/>
      <c r="R98" s="148"/>
      <c r="S98" s="305" t="s">
        <v>29</v>
      </c>
      <c r="T98" s="305"/>
      <c r="U98" s="148"/>
      <c r="V98" s="148" t="s">
        <v>29</v>
      </c>
      <c r="W98" s="148"/>
      <c r="X98" s="148"/>
      <c r="Y98" s="148" t="s">
        <v>29</v>
      </c>
      <c r="Z98" s="305"/>
      <c r="AA98" s="305"/>
      <c r="AB98" s="148" t="s">
        <v>29</v>
      </c>
      <c r="AC98" s="297"/>
      <c r="AD98" s="151"/>
      <c r="AE98" s="151" t="s">
        <v>29</v>
      </c>
      <c r="AF98" s="165" t="s">
        <v>230</v>
      </c>
      <c r="AG98" s="156"/>
      <c r="AH98" s="156" t="s">
        <v>29</v>
      </c>
      <c r="AI98" s="151"/>
      <c r="AJ98" s="151" t="s">
        <v>29</v>
      </c>
      <c r="AK98" s="10">
        <v>132</v>
      </c>
      <c r="AL98" s="11">
        <f t="shared" si="6"/>
        <v>138</v>
      </c>
      <c r="AM98" s="12">
        <f t="shared" si="7"/>
        <v>6</v>
      </c>
    </row>
    <row r="99" spans="1:39" s="45" customFormat="1" ht="21.75" customHeight="1">
      <c r="A99" s="49">
        <v>150916</v>
      </c>
      <c r="B99" s="78" t="s">
        <v>151</v>
      </c>
      <c r="C99" s="51" t="s">
        <v>152</v>
      </c>
      <c r="D99" s="52" t="s">
        <v>47</v>
      </c>
      <c r="E99" s="150" t="s">
        <v>122</v>
      </c>
      <c r="F99" s="253"/>
      <c r="G99" s="315"/>
      <c r="H99" s="148"/>
      <c r="I99" s="148"/>
      <c r="J99" s="148" t="s">
        <v>29</v>
      </c>
      <c r="K99" s="221"/>
      <c r="L99" s="305"/>
      <c r="M99" s="305" t="s">
        <v>29</v>
      </c>
      <c r="N99" s="148"/>
      <c r="O99" s="148"/>
      <c r="P99" s="148" t="s">
        <v>29</v>
      </c>
      <c r="Q99" s="221"/>
      <c r="R99" s="148"/>
      <c r="S99" s="305" t="s">
        <v>29</v>
      </c>
      <c r="T99" s="305"/>
      <c r="U99" s="148"/>
      <c r="V99" s="148" t="s">
        <v>29</v>
      </c>
      <c r="W99" s="148"/>
      <c r="X99" s="148"/>
      <c r="Y99" s="148" t="s">
        <v>29</v>
      </c>
      <c r="Z99" s="305"/>
      <c r="AA99" s="305"/>
      <c r="AB99" s="148" t="s">
        <v>29</v>
      </c>
      <c r="AC99" s="297" t="s">
        <v>29</v>
      </c>
      <c r="AD99" s="151"/>
      <c r="AE99" s="151" t="s">
        <v>29</v>
      </c>
      <c r="AF99" s="151" t="s">
        <v>29</v>
      </c>
      <c r="AG99" s="156"/>
      <c r="AH99" s="156" t="s">
        <v>29</v>
      </c>
      <c r="AI99" s="151"/>
      <c r="AJ99" s="151"/>
      <c r="AK99" s="10">
        <v>132</v>
      </c>
      <c r="AL99" s="11">
        <f t="shared" si="6"/>
        <v>132</v>
      </c>
      <c r="AM99" s="12">
        <f t="shared" si="7"/>
        <v>0</v>
      </c>
    </row>
    <row r="100" spans="1:39" s="45" customFormat="1" ht="21.75" customHeight="1">
      <c r="A100" s="49"/>
      <c r="B100" s="78"/>
      <c r="C100" s="108"/>
      <c r="D100" s="52">
        <v>11</v>
      </c>
      <c r="E100" s="150"/>
      <c r="F100" s="253"/>
      <c r="G100" s="185">
        <v>13</v>
      </c>
      <c r="H100" s="148"/>
      <c r="I100" s="148"/>
      <c r="J100" s="148">
        <v>13</v>
      </c>
      <c r="K100" s="148"/>
      <c r="L100" s="305"/>
      <c r="M100" s="305">
        <v>12</v>
      </c>
      <c r="N100" s="148"/>
      <c r="O100" s="148"/>
      <c r="P100" s="148">
        <v>13</v>
      </c>
      <c r="Q100" s="148"/>
      <c r="R100" s="148"/>
      <c r="S100" s="305">
        <v>13</v>
      </c>
      <c r="T100" s="305"/>
      <c r="U100" s="148"/>
      <c r="V100" s="148">
        <v>13</v>
      </c>
      <c r="W100" s="148"/>
      <c r="X100" s="148"/>
      <c r="Y100" s="148">
        <v>13</v>
      </c>
      <c r="Z100" s="305"/>
      <c r="AA100" s="305"/>
      <c r="AB100" s="148">
        <v>13</v>
      </c>
      <c r="AC100" s="197"/>
      <c r="AD100" s="197"/>
      <c r="AE100" s="197">
        <v>13</v>
      </c>
      <c r="AF100" s="197"/>
      <c r="AG100" s="222"/>
      <c r="AH100" s="156">
        <v>12</v>
      </c>
      <c r="AI100" s="297"/>
      <c r="AJ100" s="297"/>
      <c r="AK100" s="260" t="s">
        <v>94</v>
      </c>
      <c r="AL100" s="260" t="s">
        <v>94</v>
      </c>
      <c r="AM100" s="307"/>
    </row>
    <row r="101" spans="1:39" s="45" customFormat="1" ht="21.75" customHeight="1">
      <c r="A101" s="109">
        <v>151661</v>
      </c>
      <c r="B101" s="50" t="s">
        <v>153</v>
      </c>
      <c r="C101" s="56" t="s">
        <v>154</v>
      </c>
      <c r="D101" s="52" t="s">
        <v>155</v>
      </c>
      <c r="E101" s="150" t="s">
        <v>156</v>
      </c>
      <c r="F101" s="358" t="s">
        <v>230</v>
      </c>
      <c r="G101" s="185" t="s">
        <v>230</v>
      </c>
      <c r="H101" s="185" t="s">
        <v>230</v>
      </c>
      <c r="I101" s="185" t="s">
        <v>230</v>
      </c>
      <c r="J101" s="185" t="s">
        <v>230</v>
      </c>
      <c r="K101" s="185"/>
      <c r="L101" s="359" t="s">
        <v>230</v>
      </c>
      <c r="M101" s="359"/>
      <c r="N101" s="185" t="s">
        <v>230</v>
      </c>
      <c r="O101" s="185" t="s">
        <v>230</v>
      </c>
      <c r="P101" s="185" t="s">
        <v>230</v>
      </c>
      <c r="Q101" s="185" t="s">
        <v>230</v>
      </c>
      <c r="R101" s="185"/>
      <c r="S101" s="223" t="s">
        <v>230</v>
      </c>
      <c r="T101" s="359"/>
      <c r="U101" s="185" t="s">
        <v>230</v>
      </c>
      <c r="V101" s="185" t="s">
        <v>230</v>
      </c>
      <c r="W101" s="185" t="s">
        <v>230</v>
      </c>
      <c r="X101" s="185" t="s">
        <v>230</v>
      </c>
      <c r="Y101" s="185"/>
      <c r="Z101" s="359"/>
      <c r="AA101" s="359" t="s">
        <v>230</v>
      </c>
      <c r="AB101" s="185" t="s">
        <v>230</v>
      </c>
      <c r="AC101" s="185" t="s">
        <v>230</v>
      </c>
      <c r="AD101" s="185" t="s">
        <v>230</v>
      </c>
      <c r="AE101" s="185" t="s">
        <v>230</v>
      </c>
      <c r="AF101" s="185"/>
      <c r="AG101" s="222" t="s">
        <v>230</v>
      </c>
      <c r="AH101" s="156"/>
      <c r="AI101" s="185" t="s">
        <v>230</v>
      </c>
      <c r="AJ101" s="185" t="s">
        <v>230</v>
      </c>
      <c r="AK101" s="10">
        <v>132</v>
      </c>
      <c r="AL101" s="11">
        <f>COUNTIF(E101:AK101,"T")*6+COUNTIF(E101:AK101,"P")*12+COUNTIF(E101:AK101,"M")*6+COUNTIF(E101:AK101,"I")*6+COUNTIF(E101:AK101,"N")*12+COUNTIF(E101:AK101,"TI")*11+COUNTIF(E101:AK101,"MT")*12+COUNTIF(E101:AK101,"MN")*18+COUNTIF(E101:AK101,"PI")*17+COUNTIF(E101:AK101,"TN")*18+COUNTIF(E101:AK101,"NB")*6+COUNTIF(E101:AK101,"AF")*6</f>
        <v>138</v>
      </c>
      <c r="AM101" s="12">
        <f>SUM(AL101-132)</f>
        <v>6</v>
      </c>
    </row>
    <row r="102" spans="1:39" s="45" customFormat="1" ht="21.75" customHeight="1">
      <c r="A102" s="109">
        <v>153303</v>
      </c>
      <c r="B102" s="55" t="s">
        <v>225</v>
      </c>
      <c r="C102" s="57">
        <v>1121221</v>
      </c>
      <c r="D102" s="52" t="s">
        <v>155</v>
      </c>
      <c r="E102" s="150" t="s">
        <v>156</v>
      </c>
      <c r="F102" s="253"/>
      <c r="G102" s="185" t="s">
        <v>230</v>
      </c>
      <c r="H102" s="185" t="s">
        <v>230</v>
      </c>
      <c r="I102" s="185"/>
      <c r="J102" s="185" t="s">
        <v>230</v>
      </c>
      <c r="K102" s="185" t="s">
        <v>230</v>
      </c>
      <c r="L102" s="359"/>
      <c r="M102" s="359" t="s">
        <v>230</v>
      </c>
      <c r="N102" s="185" t="s">
        <v>230</v>
      </c>
      <c r="O102" s="185"/>
      <c r="P102" s="185" t="s">
        <v>230</v>
      </c>
      <c r="Q102" s="185" t="s">
        <v>230</v>
      </c>
      <c r="R102" s="185" t="s">
        <v>230</v>
      </c>
      <c r="S102" s="359" t="s">
        <v>230</v>
      </c>
      <c r="T102" s="359"/>
      <c r="U102" s="185" t="s">
        <v>230</v>
      </c>
      <c r="V102" s="185" t="s">
        <v>230</v>
      </c>
      <c r="W102" s="185" t="s">
        <v>230</v>
      </c>
      <c r="X102" s="185"/>
      <c r="Y102" s="185" t="s">
        <v>230</v>
      </c>
      <c r="Z102" s="359" t="s">
        <v>230</v>
      </c>
      <c r="AA102" s="359"/>
      <c r="AB102" s="185" t="s">
        <v>230</v>
      </c>
      <c r="AC102" s="185" t="s">
        <v>230</v>
      </c>
      <c r="AD102" s="185"/>
      <c r="AE102" s="185" t="s">
        <v>230</v>
      </c>
      <c r="AF102" s="185" t="s">
        <v>230</v>
      </c>
      <c r="AG102" s="222"/>
      <c r="AH102" s="156" t="s">
        <v>230</v>
      </c>
      <c r="AI102" s="185" t="s">
        <v>230</v>
      </c>
      <c r="AJ102" s="185" t="s">
        <v>230</v>
      </c>
      <c r="AK102" s="10">
        <v>132</v>
      </c>
      <c r="AL102" s="11">
        <f>COUNTIF(E102:AK102,"T")*6+COUNTIF(E102:AK102,"P")*12+COUNTIF(E102:AK102,"M")*6+COUNTIF(E102:AK102,"I")*6+COUNTIF(E102:AK102,"N")*12+COUNTIF(E102:AK102,"TI")*11+COUNTIF(E102:AK102,"MT")*12+COUNTIF(E102:AK102,"MN")*18+COUNTIF(E102:AK102,"PI")*17+COUNTIF(E102:AK102,"TN")*18+COUNTIF(E102:AK102,"NB")*6+COUNTIF(E102:AK102,"AF")*6</f>
        <v>132</v>
      </c>
      <c r="AM102" s="12">
        <f>SUM(AL102-132)</f>
        <v>0</v>
      </c>
    </row>
    <row r="103" spans="1:39" s="45" customFormat="1" ht="21.75" customHeight="1" thickBot="1">
      <c r="A103" s="83">
        <v>126047</v>
      </c>
      <c r="B103" s="110" t="s">
        <v>157</v>
      </c>
      <c r="C103" s="61" t="s">
        <v>158</v>
      </c>
      <c r="D103" s="62" t="s">
        <v>155</v>
      </c>
      <c r="E103" s="63" t="s">
        <v>156</v>
      </c>
      <c r="F103" s="779" t="s">
        <v>159</v>
      </c>
      <c r="G103" s="780"/>
      <c r="H103" s="780"/>
      <c r="I103" s="780"/>
      <c r="J103" s="780"/>
      <c r="K103" s="780"/>
      <c r="L103" s="780"/>
      <c r="M103" s="780"/>
      <c r="N103" s="780"/>
      <c r="O103" s="780"/>
      <c r="P103" s="780"/>
      <c r="Q103" s="780"/>
      <c r="R103" s="780"/>
      <c r="S103" s="780"/>
      <c r="T103" s="780"/>
      <c r="U103" s="780"/>
      <c r="V103" s="780"/>
      <c r="W103" s="780"/>
      <c r="X103" s="780"/>
      <c r="Y103" s="780"/>
      <c r="Z103" s="780"/>
      <c r="AA103" s="780"/>
      <c r="AB103" s="780"/>
      <c r="AC103" s="780"/>
      <c r="AD103" s="780"/>
      <c r="AE103" s="780"/>
      <c r="AF103" s="780"/>
      <c r="AG103" s="780"/>
      <c r="AH103" s="780"/>
      <c r="AI103" s="780"/>
      <c r="AJ103" s="780"/>
      <c r="AK103" s="257"/>
      <c r="AL103" s="258"/>
      <c r="AM103" s="259"/>
    </row>
    <row r="104" spans="1:39" s="45" customFormat="1" ht="21.75" customHeight="1">
      <c r="A104" s="187"/>
      <c r="B104" s="188"/>
      <c r="C104" s="284"/>
      <c r="D104" s="281"/>
      <c r="E104" s="28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3"/>
      <c r="AL104" s="194"/>
      <c r="AM104" s="285"/>
    </row>
    <row r="105" spans="1:39" s="45" customFormat="1" ht="21.75" customHeight="1">
      <c r="A105" s="187"/>
      <c r="B105" s="188"/>
      <c r="C105" s="284"/>
      <c r="D105" s="281"/>
      <c r="E105" s="28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3"/>
      <c r="AL105" s="194"/>
      <c r="AM105" s="285"/>
    </row>
    <row r="106" spans="1:38" s="45" customFormat="1" ht="13.5" customHeight="1">
      <c r="A106" s="86"/>
      <c r="B106" s="111"/>
      <c r="C106" s="68"/>
      <c r="D106" s="69"/>
      <c r="E106" s="70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72"/>
      <c r="AL106" s="73"/>
    </row>
    <row r="107" spans="1:39" s="45" customFormat="1" ht="13.5" customHeight="1" thickBot="1">
      <c r="A107" s="86"/>
      <c r="B107" s="111"/>
      <c r="C107" s="68"/>
      <c r="D107" s="69"/>
      <c r="E107" s="70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91"/>
      <c r="AL107" s="92"/>
      <c r="AM107" s="93"/>
    </row>
    <row r="108" spans="1:39" s="45" customFormat="1" ht="21.75" customHeight="1" thickBot="1">
      <c r="A108" s="74" t="s">
        <v>16</v>
      </c>
      <c r="B108" s="75" t="s">
        <v>0</v>
      </c>
      <c r="C108" s="75" t="s">
        <v>43</v>
      </c>
      <c r="D108" s="76" t="s">
        <v>1</v>
      </c>
      <c r="E108" s="777" t="s">
        <v>2</v>
      </c>
      <c r="F108" s="3">
        <v>1</v>
      </c>
      <c r="G108" s="3">
        <v>2</v>
      </c>
      <c r="H108" s="3">
        <v>3</v>
      </c>
      <c r="I108" s="3">
        <v>4</v>
      </c>
      <c r="J108" s="3">
        <v>5</v>
      </c>
      <c r="K108" s="3">
        <v>6</v>
      </c>
      <c r="L108" s="3">
        <v>7</v>
      </c>
      <c r="M108" s="3">
        <v>8</v>
      </c>
      <c r="N108" s="3">
        <v>9</v>
      </c>
      <c r="O108" s="3">
        <v>10</v>
      </c>
      <c r="P108" s="3">
        <v>11</v>
      </c>
      <c r="Q108" s="3">
        <v>12</v>
      </c>
      <c r="R108" s="3">
        <v>13</v>
      </c>
      <c r="S108" s="3">
        <v>14</v>
      </c>
      <c r="T108" s="3">
        <v>15</v>
      </c>
      <c r="U108" s="3">
        <v>16</v>
      </c>
      <c r="V108" s="3">
        <v>17</v>
      </c>
      <c r="W108" s="3">
        <v>18</v>
      </c>
      <c r="X108" s="3">
        <v>19</v>
      </c>
      <c r="Y108" s="3">
        <v>20</v>
      </c>
      <c r="Z108" s="3">
        <v>21</v>
      </c>
      <c r="AA108" s="3">
        <v>22</v>
      </c>
      <c r="AB108" s="3">
        <v>23</v>
      </c>
      <c r="AC108" s="325">
        <v>24</v>
      </c>
      <c r="AD108" s="325">
        <v>25</v>
      </c>
      <c r="AE108" s="325">
        <v>26</v>
      </c>
      <c r="AF108" s="325">
        <v>27</v>
      </c>
      <c r="AG108" s="325">
        <v>28</v>
      </c>
      <c r="AH108" s="3">
        <v>29</v>
      </c>
      <c r="AI108" s="325">
        <v>30</v>
      </c>
      <c r="AJ108" s="325">
        <v>31</v>
      </c>
      <c r="AK108" s="637" t="s">
        <v>3</v>
      </c>
      <c r="AL108" s="639" t="s">
        <v>4</v>
      </c>
      <c r="AM108" s="641" t="s">
        <v>5</v>
      </c>
    </row>
    <row r="109" spans="1:39" s="45" customFormat="1" ht="21.75" customHeight="1">
      <c r="A109" s="46"/>
      <c r="B109" s="47" t="s">
        <v>44</v>
      </c>
      <c r="C109" s="47" t="s">
        <v>7</v>
      </c>
      <c r="D109" s="48" t="s">
        <v>224</v>
      </c>
      <c r="E109" s="777"/>
      <c r="F109" s="4" t="s">
        <v>9</v>
      </c>
      <c r="G109" s="4" t="s">
        <v>8</v>
      </c>
      <c r="H109" s="147" t="s">
        <v>10</v>
      </c>
      <c r="I109" s="147" t="s">
        <v>11</v>
      </c>
      <c r="J109" s="147" t="s">
        <v>11</v>
      </c>
      <c r="K109" s="147" t="s">
        <v>8</v>
      </c>
      <c r="L109" s="147" t="s">
        <v>8</v>
      </c>
      <c r="M109" s="4" t="s">
        <v>9</v>
      </c>
      <c r="N109" s="4" t="s">
        <v>8</v>
      </c>
      <c r="O109" s="147" t="s">
        <v>10</v>
      </c>
      <c r="P109" s="147" t="s">
        <v>11</v>
      </c>
      <c r="Q109" s="147" t="s">
        <v>11</v>
      </c>
      <c r="R109" s="147" t="s">
        <v>8</v>
      </c>
      <c r="S109" s="147" t="s">
        <v>8</v>
      </c>
      <c r="T109" s="4" t="s">
        <v>9</v>
      </c>
      <c r="U109" s="4" t="s">
        <v>8</v>
      </c>
      <c r="V109" s="147" t="s">
        <v>10</v>
      </c>
      <c r="W109" s="147" t="s">
        <v>11</v>
      </c>
      <c r="X109" s="147" t="s">
        <v>11</v>
      </c>
      <c r="Y109" s="147" t="s">
        <v>8</v>
      </c>
      <c r="Z109" s="147" t="s">
        <v>8</v>
      </c>
      <c r="AA109" s="4" t="s">
        <v>9</v>
      </c>
      <c r="AB109" s="326" t="s">
        <v>8</v>
      </c>
      <c r="AC109" s="179" t="s">
        <v>10</v>
      </c>
      <c r="AD109" s="179" t="s">
        <v>11</v>
      </c>
      <c r="AE109" s="179" t="s">
        <v>11</v>
      </c>
      <c r="AF109" s="179" t="s">
        <v>8</v>
      </c>
      <c r="AG109" s="179" t="s">
        <v>8</v>
      </c>
      <c r="AH109" s="324" t="s">
        <v>9</v>
      </c>
      <c r="AI109" s="326" t="s">
        <v>8</v>
      </c>
      <c r="AJ109" s="179" t="s">
        <v>10</v>
      </c>
      <c r="AK109" s="772"/>
      <c r="AL109" s="639"/>
      <c r="AM109" s="641"/>
    </row>
    <row r="110" spans="1:39" s="45" customFormat="1" ht="21.75" customHeight="1">
      <c r="A110" s="99">
        <v>151343</v>
      </c>
      <c r="B110" s="100" t="s">
        <v>119</v>
      </c>
      <c r="C110" s="101" t="s">
        <v>120</v>
      </c>
      <c r="D110" s="102" t="s">
        <v>121</v>
      </c>
      <c r="E110" s="103" t="s">
        <v>122</v>
      </c>
      <c r="F110" s="327"/>
      <c r="G110" s="315"/>
      <c r="H110" s="148"/>
      <c r="I110" s="148" t="s">
        <v>29</v>
      </c>
      <c r="J110" s="148"/>
      <c r="K110" s="148" t="s">
        <v>29</v>
      </c>
      <c r="L110" s="223"/>
      <c r="M110" s="359" t="s">
        <v>29</v>
      </c>
      <c r="N110" s="148"/>
      <c r="O110" s="148"/>
      <c r="P110" s="148"/>
      <c r="Q110" s="148" t="s">
        <v>29</v>
      </c>
      <c r="R110" s="148"/>
      <c r="S110" s="359" t="s">
        <v>29</v>
      </c>
      <c r="T110" s="359"/>
      <c r="U110" s="148" t="s">
        <v>29</v>
      </c>
      <c r="V110" s="148"/>
      <c r="W110" s="148"/>
      <c r="X110" s="148"/>
      <c r="Y110" s="148" t="s">
        <v>29</v>
      </c>
      <c r="Z110" s="359"/>
      <c r="AA110" s="359"/>
      <c r="AB110" s="148"/>
      <c r="AC110" s="297" t="s">
        <v>29</v>
      </c>
      <c r="AD110" s="151"/>
      <c r="AE110" s="151" t="s">
        <v>29</v>
      </c>
      <c r="AF110" s="151"/>
      <c r="AG110" s="156" t="s">
        <v>29</v>
      </c>
      <c r="AH110" s="156"/>
      <c r="AI110" s="151" t="s">
        <v>29</v>
      </c>
      <c r="AJ110" s="151"/>
      <c r="AK110" s="10">
        <v>132</v>
      </c>
      <c r="AL110" s="11">
        <f>COUNTIF(E110:AK110,"T")*6+COUNTIF(E110:AK110,"P")*12+COUNTIF(E110:AK110,"M")*6+COUNTIF(E110:AK110,"I")*6+COUNTIF(E110:AK110,"N")*12+COUNTIF(E110:AK110,"TI")*11+COUNTIF(E110:AK110,"MT")*12+COUNTIF(E110:AK110,"MN")*18+COUNTIF(E110:AK110,"PI")*17+COUNTIF(E110:AK110,"TN")*18+COUNTIF(E110:AK110,"NB")*6+COUNTIF(E110:AK110,"AF")*6</f>
        <v>132</v>
      </c>
      <c r="AM110" s="12">
        <f>SUM(AL110-132)</f>
        <v>0</v>
      </c>
    </row>
    <row r="111" spans="1:39" s="45" customFormat="1" ht="21.75" customHeight="1">
      <c r="A111" s="104">
        <v>128384</v>
      </c>
      <c r="B111" s="100" t="s">
        <v>123</v>
      </c>
      <c r="C111" s="101" t="s">
        <v>124</v>
      </c>
      <c r="D111" s="102" t="s">
        <v>125</v>
      </c>
      <c r="E111" s="103" t="s">
        <v>122</v>
      </c>
      <c r="F111" s="329" t="s">
        <v>29</v>
      </c>
      <c r="G111" s="315"/>
      <c r="H111" s="148"/>
      <c r="I111" s="148"/>
      <c r="J111" s="148" t="s">
        <v>29</v>
      </c>
      <c r="K111" s="148"/>
      <c r="L111" s="359" t="s">
        <v>29</v>
      </c>
      <c r="M111" s="359"/>
      <c r="N111" s="148"/>
      <c r="O111" s="148"/>
      <c r="P111" s="148" t="s">
        <v>29</v>
      </c>
      <c r="Q111" s="221"/>
      <c r="R111" s="148" t="s">
        <v>29</v>
      </c>
      <c r="S111" s="359"/>
      <c r="T111" s="359"/>
      <c r="U111" s="148"/>
      <c r="V111" s="148" t="s">
        <v>29</v>
      </c>
      <c r="W111" s="148"/>
      <c r="X111" s="148" t="s">
        <v>29</v>
      </c>
      <c r="Y111" s="148"/>
      <c r="Z111" s="359"/>
      <c r="AA111" s="359"/>
      <c r="AB111" s="148"/>
      <c r="AC111" s="297"/>
      <c r="AD111" s="151" t="s">
        <v>29</v>
      </c>
      <c r="AE111" s="151"/>
      <c r="AF111" s="151" t="s">
        <v>29</v>
      </c>
      <c r="AG111" s="156"/>
      <c r="AH111" s="156" t="s">
        <v>29</v>
      </c>
      <c r="AI111" s="151"/>
      <c r="AJ111" s="151" t="s">
        <v>29</v>
      </c>
      <c r="AK111" s="10">
        <v>132</v>
      </c>
      <c r="AL111" s="11">
        <f aca="true" t="shared" si="8" ref="AL111:AL125">COUNTIF(E111:AK111,"T")*6+COUNTIF(E111:AK111,"P")*12+COUNTIF(E111:AK111,"M")*6+COUNTIF(E111:AK111,"I")*6+COUNTIF(E111:AK111,"N")*12+COUNTIF(E111:AK111,"TI")*11+COUNTIF(E111:AK111,"MT")*12+COUNTIF(E111:AK111,"MN")*18+COUNTIF(E111:AK111,"PI")*17+COUNTIF(E111:AK111,"TN")*18+COUNTIF(E111:AK111,"NB")*6+COUNTIF(E111:AK111,"AF")*6</f>
        <v>132</v>
      </c>
      <c r="AM111" s="12">
        <f aca="true" t="shared" si="9" ref="AM111:AM124">SUM(AL111-132)</f>
        <v>0</v>
      </c>
    </row>
    <row r="112" spans="1:39" s="45" customFormat="1" ht="21.75" customHeight="1">
      <c r="A112" s="104">
        <v>142778</v>
      </c>
      <c r="B112" s="105" t="s">
        <v>126</v>
      </c>
      <c r="C112" s="106" t="s">
        <v>127</v>
      </c>
      <c r="D112" s="102" t="s">
        <v>121</v>
      </c>
      <c r="E112" s="103" t="s">
        <v>122</v>
      </c>
      <c r="F112" s="328"/>
      <c r="G112" s="316" t="s">
        <v>29</v>
      </c>
      <c r="H112" s="167"/>
      <c r="I112" s="286"/>
      <c r="J112" s="167"/>
      <c r="K112" s="167" t="s">
        <v>29</v>
      </c>
      <c r="L112" s="168"/>
      <c r="M112" s="168"/>
      <c r="N112" s="167"/>
      <c r="O112" s="167" t="s">
        <v>29</v>
      </c>
      <c r="P112" s="167"/>
      <c r="Q112" s="286"/>
      <c r="R112" s="167"/>
      <c r="S112" s="168" t="s">
        <v>29</v>
      </c>
      <c r="T112" s="168"/>
      <c r="U112" s="167" t="s">
        <v>29</v>
      </c>
      <c r="V112" s="167"/>
      <c r="W112" s="167" t="s">
        <v>29</v>
      </c>
      <c r="X112" s="167"/>
      <c r="Y112" s="167" t="s">
        <v>29</v>
      </c>
      <c r="Z112" s="359"/>
      <c r="AA112" s="359" t="s">
        <v>29</v>
      </c>
      <c r="AB112" s="148"/>
      <c r="AC112" s="297" t="s">
        <v>29</v>
      </c>
      <c r="AD112" s="151"/>
      <c r="AE112" s="151"/>
      <c r="AF112" s="151"/>
      <c r="AG112" s="156" t="s">
        <v>29</v>
      </c>
      <c r="AH112" s="156"/>
      <c r="AI112" s="151" t="s">
        <v>29</v>
      </c>
      <c r="AJ112" s="151"/>
      <c r="AK112" s="10">
        <v>132</v>
      </c>
      <c r="AL112" s="11">
        <f t="shared" si="8"/>
        <v>132</v>
      </c>
      <c r="AM112" s="12">
        <f t="shared" si="9"/>
        <v>0</v>
      </c>
    </row>
    <row r="113" spans="1:39" s="45" customFormat="1" ht="21.75" customHeight="1">
      <c r="A113" s="99">
        <v>150754</v>
      </c>
      <c r="B113" s="105" t="s">
        <v>128</v>
      </c>
      <c r="C113" s="106" t="s">
        <v>129</v>
      </c>
      <c r="D113" s="102" t="s">
        <v>125</v>
      </c>
      <c r="E113" s="103" t="s">
        <v>122</v>
      </c>
      <c r="F113" s="314"/>
      <c r="G113" s="185"/>
      <c r="H113" s="185" t="s">
        <v>29</v>
      </c>
      <c r="I113" s="185" t="s">
        <v>29</v>
      </c>
      <c r="J113" s="185"/>
      <c r="K113" s="185"/>
      <c r="L113" s="358"/>
      <c r="M113" s="358"/>
      <c r="N113" s="185" t="s">
        <v>29</v>
      </c>
      <c r="O113" s="185"/>
      <c r="P113" s="185" t="s">
        <v>29</v>
      </c>
      <c r="Q113" s="185"/>
      <c r="R113" s="185"/>
      <c r="S113" s="358"/>
      <c r="T113" s="358" t="s">
        <v>29</v>
      </c>
      <c r="U113" s="185"/>
      <c r="V113" s="185" t="s">
        <v>29</v>
      </c>
      <c r="W113" s="185" t="s">
        <v>29</v>
      </c>
      <c r="X113" s="185"/>
      <c r="Y113" s="185"/>
      <c r="Z113" s="168" t="s">
        <v>29</v>
      </c>
      <c r="AA113" s="262"/>
      <c r="AB113" s="167" t="s">
        <v>29</v>
      </c>
      <c r="AC113" s="318"/>
      <c r="AD113" s="152" t="s">
        <v>29</v>
      </c>
      <c r="AE113" s="152"/>
      <c r="AF113" s="152"/>
      <c r="AG113" s="157"/>
      <c r="AH113" s="157" t="s">
        <v>29</v>
      </c>
      <c r="AI113" s="152"/>
      <c r="AJ113" s="152"/>
      <c r="AK113" s="10">
        <v>132</v>
      </c>
      <c r="AL113" s="11">
        <f t="shared" si="8"/>
        <v>132</v>
      </c>
      <c r="AM113" s="12">
        <f t="shared" si="9"/>
        <v>0</v>
      </c>
    </row>
    <row r="114" spans="1:39" s="45" customFormat="1" ht="21.75" customHeight="1">
      <c r="A114" s="99">
        <v>113603</v>
      </c>
      <c r="B114" s="105" t="s">
        <v>130</v>
      </c>
      <c r="C114" s="107" t="s">
        <v>131</v>
      </c>
      <c r="D114" s="102" t="s">
        <v>121</v>
      </c>
      <c r="E114" s="103" t="s">
        <v>122</v>
      </c>
      <c r="F114" s="329"/>
      <c r="G114" s="315" t="s">
        <v>29</v>
      </c>
      <c r="H114" s="164"/>
      <c r="I114" s="164" t="s">
        <v>29</v>
      </c>
      <c r="J114" s="164"/>
      <c r="K114" s="164"/>
      <c r="L114" s="306"/>
      <c r="M114" s="306" t="s">
        <v>29</v>
      </c>
      <c r="N114" s="164"/>
      <c r="O114" s="164" t="s">
        <v>29</v>
      </c>
      <c r="P114" s="164"/>
      <c r="Q114" s="164"/>
      <c r="R114" s="164"/>
      <c r="S114" s="306" t="s">
        <v>29</v>
      </c>
      <c r="T114" s="306"/>
      <c r="U114" s="164" t="s">
        <v>29</v>
      </c>
      <c r="V114" s="164"/>
      <c r="W114" s="164" t="s">
        <v>29</v>
      </c>
      <c r="X114" s="164"/>
      <c r="Y114" s="164"/>
      <c r="Z114" s="359"/>
      <c r="AA114" s="359" t="s">
        <v>29</v>
      </c>
      <c r="AB114" s="148"/>
      <c r="AC114" s="148" t="s">
        <v>29</v>
      </c>
      <c r="AD114" s="148"/>
      <c r="AE114" s="148" t="s">
        <v>29</v>
      </c>
      <c r="AF114" s="148"/>
      <c r="AG114" s="359"/>
      <c r="AH114" s="359"/>
      <c r="AI114" s="148" t="s">
        <v>29</v>
      </c>
      <c r="AJ114" s="319"/>
      <c r="AK114" s="10">
        <v>132</v>
      </c>
      <c r="AL114" s="11">
        <f t="shared" si="8"/>
        <v>132</v>
      </c>
      <c r="AM114" s="12">
        <f t="shared" si="9"/>
        <v>0</v>
      </c>
    </row>
    <row r="115" spans="1:39" s="45" customFormat="1" ht="21.75" customHeight="1">
      <c r="A115" s="109">
        <v>150746</v>
      </c>
      <c r="B115" s="114" t="s">
        <v>160</v>
      </c>
      <c r="C115" s="51" t="s">
        <v>161</v>
      </c>
      <c r="D115" s="52" t="s">
        <v>73</v>
      </c>
      <c r="E115" s="150" t="s">
        <v>122</v>
      </c>
      <c r="F115" s="329" t="s">
        <v>29</v>
      </c>
      <c r="G115" s="320"/>
      <c r="H115" s="148" t="s">
        <v>29</v>
      </c>
      <c r="I115" s="148"/>
      <c r="J115" s="148"/>
      <c r="K115" s="148" t="s">
        <v>29</v>
      </c>
      <c r="L115" s="311"/>
      <c r="M115" s="311"/>
      <c r="N115" s="148" t="s">
        <v>29</v>
      </c>
      <c r="O115" s="148"/>
      <c r="P115" s="148"/>
      <c r="Q115" s="148" t="s">
        <v>29</v>
      </c>
      <c r="R115" s="148" t="s">
        <v>29</v>
      </c>
      <c r="S115" s="311"/>
      <c r="T115" s="311" t="s">
        <v>29</v>
      </c>
      <c r="U115" s="148"/>
      <c r="V115" s="148"/>
      <c r="W115" s="148" t="s">
        <v>29</v>
      </c>
      <c r="X115" s="148"/>
      <c r="Y115" s="148"/>
      <c r="Z115" s="311" t="s">
        <v>29</v>
      </c>
      <c r="AA115" s="311"/>
      <c r="AB115" s="148"/>
      <c r="AC115" s="297"/>
      <c r="AD115" s="151"/>
      <c r="AE115" s="151"/>
      <c r="AF115" s="151" t="s">
        <v>29</v>
      </c>
      <c r="AG115" s="156" t="s">
        <v>29</v>
      </c>
      <c r="AH115" s="156"/>
      <c r="AI115" s="151"/>
      <c r="AJ115" s="304"/>
      <c r="AK115" s="10">
        <v>132</v>
      </c>
      <c r="AL115" s="11">
        <f t="shared" si="8"/>
        <v>132</v>
      </c>
      <c r="AM115" s="12">
        <f t="shared" si="9"/>
        <v>0</v>
      </c>
    </row>
    <row r="116" spans="1:39" s="45" customFormat="1" ht="21.75" customHeight="1">
      <c r="A116" s="49">
        <v>151017</v>
      </c>
      <c r="B116" s="50" t="s">
        <v>162</v>
      </c>
      <c r="C116" s="51" t="s">
        <v>163</v>
      </c>
      <c r="D116" s="52" t="s">
        <v>73</v>
      </c>
      <c r="E116" s="53" t="s">
        <v>122</v>
      </c>
      <c r="F116" s="329"/>
      <c r="G116" s="315"/>
      <c r="H116" s="148" t="s">
        <v>29</v>
      </c>
      <c r="I116" s="148"/>
      <c r="J116" s="148"/>
      <c r="K116" s="148" t="s">
        <v>29</v>
      </c>
      <c r="L116" s="311"/>
      <c r="M116" s="311"/>
      <c r="N116" s="148" t="s">
        <v>29</v>
      </c>
      <c r="O116" s="148"/>
      <c r="P116" s="148"/>
      <c r="Q116" s="148" t="s">
        <v>29</v>
      </c>
      <c r="R116" s="148"/>
      <c r="S116" s="311"/>
      <c r="T116" s="311" t="s">
        <v>29</v>
      </c>
      <c r="U116" s="148"/>
      <c r="V116" s="148"/>
      <c r="W116" s="148" t="s">
        <v>29</v>
      </c>
      <c r="X116" s="148"/>
      <c r="Y116" s="148"/>
      <c r="Z116" s="311" t="s">
        <v>29</v>
      </c>
      <c r="AA116" s="311"/>
      <c r="AB116" s="148" t="s">
        <v>29</v>
      </c>
      <c r="AC116" s="297" t="s">
        <v>29</v>
      </c>
      <c r="AD116" s="151"/>
      <c r="AE116" s="151"/>
      <c r="AF116" s="151" t="s">
        <v>29</v>
      </c>
      <c r="AG116" s="156"/>
      <c r="AH116" s="156"/>
      <c r="AI116" s="151" t="s">
        <v>29</v>
      </c>
      <c r="AJ116" s="151"/>
      <c r="AK116" s="10">
        <v>132</v>
      </c>
      <c r="AL116" s="11">
        <f t="shared" si="8"/>
        <v>132</v>
      </c>
      <c r="AM116" s="12">
        <f t="shared" si="9"/>
        <v>0</v>
      </c>
    </row>
    <row r="117" spans="1:39" s="45" customFormat="1" ht="21.75" customHeight="1">
      <c r="A117" s="49">
        <v>106291</v>
      </c>
      <c r="B117" s="50" t="s">
        <v>164</v>
      </c>
      <c r="C117" s="51" t="s">
        <v>165</v>
      </c>
      <c r="D117" s="52" t="s">
        <v>73</v>
      </c>
      <c r="E117" s="150" t="s">
        <v>122</v>
      </c>
      <c r="F117" s="329"/>
      <c r="G117" s="315"/>
      <c r="H117" s="148" t="s">
        <v>29</v>
      </c>
      <c r="I117" s="148"/>
      <c r="J117" s="148" t="s">
        <v>29</v>
      </c>
      <c r="K117" s="148" t="s">
        <v>29</v>
      </c>
      <c r="L117" s="311"/>
      <c r="M117" s="311"/>
      <c r="N117" s="148" t="s">
        <v>29</v>
      </c>
      <c r="O117" s="148"/>
      <c r="P117" s="148"/>
      <c r="Q117" s="148" t="s">
        <v>29</v>
      </c>
      <c r="R117" s="148"/>
      <c r="S117" s="311"/>
      <c r="T117" s="311" t="s">
        <v>29</v>
      </c>
      <c r="U117" s="148"/>
      <c r="V117" s="148"/>
      <c r="W117" s="148" t="s">
        <v>29</v>
      </c>
      <c r="X117" s="148"/>
      <c r="Y117" s="148"/>
      <c r="Z117" s="311" t="s">
        <v>29</v>
      </c>
      <c r="AA117" s="311"/>
      <c r="AB117" s="148"/>
      <c r="AC117" s="297" t="s">
        <v>29</v>
      </c>
      <c r="AD117" s="151"/>
      <c r="AE117" s="151"/>
      <c r="AF117" s="151" t="s">
        <v>29</v>
      </c>
      <c r="AG117" s="156"/>
      <c r="AH117" s="156"/>
      <c r="AI117" s="151" t="s">
        <v>29</v>
      </c>
      <c r="AJ117" s="151"/>
      <c r="AK117" s="10">
        <v>132</v>
      </c>
      <c r="AL117" s="11">
        <f t="shared" si="8"/>
        <v>132</v>
      </c>
      <c r="AM117" s="12">
        <f t="shared" si="9"/>
        <v>0</v>
      </c>
    </row>
    <row r="118" spans="1:39" s="45" customFormat="1" ht="21.75" customHeight="1">
      <c r="A118" s="49">
        <v>151220</v>
      </c>
      <c r="B118" s="50" t="s">
        <v>166</v>
      </c>
      <c r="C118" s="51" t="s">
        <v>167</v>
      </c>
      <c r="D118" s="52" t="s">
        <v>73</v>
      </c>
      <c r="E118" s="53" t="s">
        <v>122</v>
      </c>
      <c r="F118" s="291"/>
      <c r="G118" s="320"/>
      <c r="H118" s="148" t="s">
        <v>29</v>
      </c>
      <c r="I118" s="148"/>
      <c r="J118" s="148"/>
      <c r="K118" s="148" t="s">
        <v>29</v>
      </c>
      <c r="L118" s="311"/>
      <c r="M118" s="311"/>
      <c r="N118" s="148" t="s">
        <v>29</v>
      </c>
      <c r="O118" s="148"/>
      <c r="P118" s="148" t="s">
        <v>29</v>
      </c>
      <c r="Q118" s="148" t="s">
        <v>29</v>
      </c>
      <c r="R118" s="148"/>
      <c r="S118" s="311"/>
      <c r="T118" s="311" t="s">
        <v>29</v>
      </c>
      <c r="U118" s="148"/>
      <c r="V118" s="148"/>
      <c r="W118" s="148" t="s">
        <v>29</v>
      </c>
      <c r="X118" s="148"/>
      <c r="Y118" s="148"/>
      <c r="Z118" s="311" t="s">
        <v>29</v>
      </c>
      <c r="AA118" s="311"/>
      <c r="AB118" s="148"/>
      <c r="AC118" s="297" t="s">
        <v>29</v>
      </c>
      <c r="AD118" s="165" t="s">
        <v>230</v>
      </c>
      <c r="AE118" s="151"/>
      <c r="AF118" s="151" t="s">
        <v>29</v>
      </c>
      <c r="AG118" s="156"/>
      <c r="AH118" s="156"/>
      <c r="AI118" s="151" t="s">
        <v>29</v>
      </c>
      <c r="AJ118" s="151"/>
      <c r="AK118" s="10">
        <v>132</v>
      </c>
      <c r="AL118" s="11">
        <f t="shared" si="8"/>
        <v>138</v>
      </c>
      <c r="AM118" s="12">
        <f t="shared" si="9"/>
        <v>6</v>
      </c>
    </row>
    <row r="119" spans="1:39" s="45" customFormat="1" ht="21.75" customHeight="1">
      <c r="A119" s="49">
        <v>151505</v>
      </c>
      <c r="B119" s="50" t="s">
        <v>168</v>
      </c>
      <c r="C119" s="51" t="s">
        <v>169</v>
      </c>
      <c r="D119" s="52" t="s">
        <v>73</v>
      </c>
      <c r="E119" s="53" t="s">
        <v>122</v>
      </c>
      <c r="F119" s="329"/>
      <c r="G119" s="315"/>
      <c r="H119" s="148" t="s">
        <v>29</v>
      </c>
      <c r="I119" s="148"/>
      <c r="J119" s="148"/>
      <c r="K119" s="148" t="s">
        <v>29</v>
      </c>
      <c r="L119" s="311"/>
      <c r="M119" s="311" t="s">
        <v>29</v>
      </c>
      <c r="N119" s="148" t="s">
        <v>29</v>
      </c>
      <c r="O119" s="148"/>
      <c r="P119" s="148"/>
      <c r="Q119" s="148"/>
      <c r="R119" s="221" t="s">
        <v>230</v>
      </c>
      <c r="S119" s="311"/>
      <c r="T119" s="311" t="s">
        <v>29</v>
      </c>
      <c r="U119" s="148"/>
      <c r="V119" s="148" t="s">
        <v>29</v>
      </c>
      <c r="W119" s="148"/>
      <c r="X119" s="148"/>
      <c r="Y119" s="148"/>
      <c r="Z119" s="311" t="s">
        <v>29</v>
      </c>
      <c r="AA119" s="311"/>
      <c r="AB119" s="148" t="s">
        <v>29</v>
      </c>
      <c r="AC119" s="297" t="s">
        <v>29</v>
      </c>
      <c r="AD119" s="151"/>
      <c r="AE119" s="151"/>
      <c r="AF119" s="151" t="s">
        <v>29</v>
      </c>
      <c r="AG119" s="156"/>
      <c r="AH119" s="156"/>
      <c r="AI119" s="151" t="s">
        <v>29</v>
      </c>
      <c r="AJ119" s="151"/>
      <c r="AK119" s="10">
        <v>132</v>
      </c>
      <c r="AL119" s="11">
        <f t="shared" si="8"/>
        <v>138</v>
      </c>
      <c r="AM119" s="12">
        <f t="shared" si="9"/>
        <v>6</v>
      </c>
    </row>
    <row r="120" spans="1:39" s="45" customFormat="1" ht="21.75" customHeight="1">
      <c r="A120" s="49">
        <v>136867</v>
      </c>
      <c r="B120" s="50" t="s">
        <v>170</v>
      </c>
      <c r="C120" s="51" t="s">
        <v>171</v>
      </c>
      <c r="D120" s="52" t="s">
        <v>73</v>
      </c>
      <c r="E120" s="53" t="s">
        <v>122</v>
      </c>
      <c r="F120" s="330"/>
      <c r="G120" s="316"/>
      <c r="H120" s="148" t="s">
        <v>29</v>
      </c>
      <c r="I120" s="148"/>
      <c r="J120" s="148"/>
      <c r="K120" s="148"/>
      <c r="L120" s="311" t="s">
        <v>29</v>
      </c>
      <c r="M120" s="311"/>
      <c r="N120" s="148" t="s">
        <v>29</v>
      </c>
      <c r="O120" s="148"/>
      <c r="P120" s="148"/>
      <c r="Q120" s="148" t="s">
        <v>29</v>
      </c>
      <c r="R120" s="148"/>
      <c r="S120" s="311"/>
      <c r="T120" s="311" t="s">
        <v>29</v>
      </c>
      <c r="U120" s="148"/>
      <c r="V120" s="148"/>
      <c r="W120" s="148"/>
      <c r="X120" s="148" t="s">
        <v>29</v>
      </c>
      <c r="Y120" s="148"/>
      <c r="Z120" s="311" t="s">
        <v>29</v>
      </c>
      <c r="AA120" s="311"/>
      <c r="AB120" s="148"/>
      <c r="AC120" s="297"/>
      <c r="AD120" s="151" t="s">
        <v>29</v>
      </c>
      <c r="AE120" s="151" t="s">
        <v>29</v>
      </c>
      <c r="AF120" s="151" t="s">
        <v>29</v>
      </c>
      <c r="AG120" s="156"/>
      <c r="AH120" s="156"/>
      <c r="AI120" s="151" t="s">
        <v>29</v>
      </c>
      <c r="AJ120" s="151"/>
      <c r="AK120" s="10">
        <v>132</v>
      </c>
      <c r="AL120" s="11">
        <f t="shared" si="8"/>
        <v>132</v>
      </c>
      <c r="AM120" s="12">
        <f t="shared" si="9"/>
        <v>0</v>
      </c>
    </row>
    <row r="121" spans="1:39" s="45" customFormat="1" ht="21.75" customHeight="1">
      <c r="A121" s="49">
        <v>126306</v>
      </c>
      <c r="B121" s="50" t="s">
        <v>172</v>
      </c>
      <c r="C121" s="115" t="s">
        <v>173</v>
      </c>
      <c r="D121" s="52" t="s">
        <v>73</v>
      </c>
      <c r="E121" s="53" t="s">
        <v>122</v>
      </c>
      <c r="F121" s="314"/>
      <c r="G121" s="317"/>
      <c r="H121" s="148" t="s">
        <v>29</v>
      </c>
      <c r="I121" s="148"/>
      <c r="J121" s="148"/>
      <c r="K121" s="148" t="s">
        <v>29</v>
      </c>
      <c r="L121" s="311"/>
      <c r="M121" s="311"/>
      <c r="N121" s="148" t="s">
        <v>29</v>
      </c>
      <c r="O121" s="148"/>
      <c r="P121" s="148"/>
      <c r="Q121" s="148" t="s">
        <v>29</v>
      </c>
      <c r="R121" s="148"/>
      <c r="S121" s="311"/>
      <c r="T121" s="311" t="s">
        <v>29</v>
      </c>
      <c r="U121" s="148"/>
      <c r="V121" s="148"/>
      <c r="W121" s="148" t="s">
        <v>29</v>
      </c>
      <c r="X121" s="148"/>
      <c r="Y121" s="148"/>
      <c r="Z121" s="311" t="s">
        <v>29</v>
      </c>
      <c r="AA121" s="311"/>
      <c r="AB121" s="148"/>
      <c r="AC121" s="297" t="s">
        <v>29</v>
      </c>
      <c r="AD121" s="151"/>
      <c r="AE121" s="151"/>
      <c r="AF121" s="151" t="s">
        <v>29</v>
      </c>
      <c r="AG121" s="156" t="s">
        <v>29</v>
      </c>
      <c r="AH121" s="156"/>
      <c r="AI121" s="151" t="s">
        <v>29</v>
      </c>
      <c r="AJ121" s="321"/>
      <c r="AK121" s="10">
        <v>132</v>
      </c>
      <c r="AL121" s="11">
        <f t="shared" si="8"/>
        <v>132</v>
      </c>
      <c r="AM121" s="12">
        <f t="shared" si="9"/>
        <v>0</v>
      </c>
    </row>
    <row r="122" spans="1:39" s="45" customFormat="1" ht="21.75" customHeight="1">
      <c r="A122" s="49">
        <v>137146</v>
      </c>
      <c r="B122" s="50" t="s">
        <v>174</v>
      </c>
      <c r="C122" s="51" t="s">
        <v>175</v>
      </c>
      <c r="D122" s="52" t="s">
        <v>73</v>
      </c>
      <c r="E122" s="53" t="s">
        <v>122</v>
      </c>
      <c r="F122" s="328" t="s">
        <v>230</v>
      </c>
      <c r="G122" s="316"/>
      <c r="H122" s="148" t="s">
        <v>29</v>
      </c>
      <c r="I122" s="148"/>
      <c r="J122" s="148"/>
      <c r="K122" s="148" t="s">
        <v>29</v>
      </c>
      <c r="L122" s="311"/>
      <c r="M122" s="311"/>
      <c r="N122" s="148"/>
      <c r="O122" s="148" t="s">
        <v>29</v>
      </c>
      <c r="P122" s="148"/>
      <c r="Q122" s="148" t="s">
        <v>29</v>
      </c>
      <c r="R122" s="148"/>
      <c r="S122" s="311"/>
      <c r="T122" s="311" t="s">
        <v>29</v>
      </c>
      <c r="U122" s="148"/>
      <c r="V122" s="148"/>
      <c r="W122" s="148" t="s">
        <v>29</v>
      </c>
      <c r="X122" s="148"/>
      <c r="Y122" s="148" t="s">
        <v>29</v>
      </c>
      <c r="Z122" s="311" t="s">
        <v>29</v>
      </c>
      <c r="AA122" s="311"/>
      <c r="AB122" s="148"/>
      <c r="AC122" s="297" t="s">
        <v>29</v>
      </c>
      <c r="AD122" s="151"/>
      <c r="AE122" s="151"/>
      <c r="AF122" s="151" t="s">
        <v>29</v>
      </c>
      <c r="AG122" s="156"/>
      <c r="AH122" s="156"/>
      <c r="AI122" s="151" t="s">
        <v>29</v>
      </c>
      <c r="AJ122" s="297"/>
      <c r="AK122" s="10">
        <v>132</v>
      </c>
      <c r="AL122" s="11">
        <f t="shared" si="8"/>
        <v>138</v>
      </c>
      <c r="AM122" s="12">
        <f t="shared" si="9"/>
        <v>6</v>
      </c>
    </row>
    <row r="123" spans="1:39" s="45" customFormat="1" ht="21.75" customHeight="1">
      <c r="A123" s="49">
        <v>150819</v>
      </c>
      <c r="B123" s="55" t="s">
        <v>176</v>
      </c>
      <c r="C123" s="51" t="s">
        <v>177</v>
      </c>
      <c r="D123" s="52" t="s">
        <v>73</v>
      </c>
      <c r="E123" s="53" t="s">
        <v>122</v>
      </c>
      <c r="F123" s="331"/>
      <c r="G123" s="322" t="s">
        <v>29</v>
      </c>
      <c r="H123" s="148" t="s">
        <v>29</v>
      </c>
      <c r="I123" s="148"/>
      <c r="J123" s="148"/>
      <c r="K123" s="148" t="s">
        <v>29</v>
      </c>
      <c r="L123" s="311" t="s">
        <v>29</v>
      </c>
      <c r="M123" s="311"/>
      <c r="N123" s="148" t="s">
        <v>29</v>
      </c>
      <c r="O123" s="148" t="s">
        <v>29</v>
      </c>
      <c r="P123" s="148"/>
      <c r="Q123" s="148" t="s">
        <v>29</v>
      </c>
      <c r="R123" s="148" t="s">
        <v>29</v>
      </c>
      <c r="S123" s="311"/>
      <c r="T123" s="311" t="s">
        <v>29</v>
      </c>
      <c r="U123" s="148"/>
      <c r="V123" s="148" t="s">
        <v>29</v>
      </c>
      <c r="W123" s="148"/>
      <c r="X123" s="148"/>
      <c r="Y123" s="148"/>
      <c r="Z123" s="311"/>
      <c r="AA123" s="311"/>
      <c r="AB123" s="148"/>
      <c r="AC123" s="297"/>
      <c r="AD123" s="151"/>
      <c r="AE123" s="151"/>
      <c r="AF123" s="151" t="s">
        <v>29</v>
      </c>
      <c r="AG123" s="156"/>
      <c r="AH123" s="156"/>
      <c r="AI123" s="151"/>
      <c r="AJ123" s="297"/>
      <c r="AK123" s="10">
        <v>132</v>
      </c>
      <c r="AL123" s="11">
        <f t="shared" si="8"/>
        <v>132</v>
      </c>
      <c r="AM123" s="12">
        <f t="shared" si="9"/>
        <v>0</v>
      </c>
    </row>
    <row r="124" spans="1:39" s="45" customFormat="1" ht="21.75" customHeight="1">
      <c r="A124" s="49">
        <v>150878</v>
      </c>
      <c r="B124" s="55" t="s">
        <v>178</v>
      </c>
      <c r="C124" s="51" t="s">
        <v>179</v>
      </c>
      <c r="D124" s="52" t="s">
        <v>73</v>
      </c>
      <c r="E124" s="53" t="s">
        <v>122</v>
      </c>
      <c r="F124" s="253"/>
      <c r="G124" s="185"/>
      <c r="H124" s="148"/>
      <c r="I124" s="148"/>
      <c r="J124" s="148"/>
      <c r="K124" s="148" t="s">
        <v>29</v>
      </c>
      <c r="L124" s="311"/>
      <c r="M124" s="311"/>
      <c r="N124" s="148" t="s">
        <v>29</v>
      </c>
      <c r="O124" s="148"/>
      <c r="P124" s="148"/>
      <c r="Q124" s="148" t="s">
        <v>29</v>
      </c>
      <c r="R124" s="148"/>
      <c r="S124" s="311" t="s">
        <v>29</v>
      </c>
      <c r="T124" s="311" t="s">
        <v>29</v>
      </c>
      <c r="U124" s="148"/>
      <c r="V124" s="148"/>
      <c r="W124" s="148"/>
      <c r="X124" s="148" t="s">
        <v>29</v>
      </c>
      <c r="Y124" s="148" t="s">
        <v>29</v>
      </c>
      <c r="Z124" s="311" t="s">
        <v>29</v>
      </c>
      <c r="AA124" s="311"/>
      <c r="AB124" s="148"/>
      <c r="AC124" s="323" t="s">
        <v>29</v>
      </c>
      <c r="AD124" s="152"/>
      <c r="AE124" s="152"/>
      <c r="AF124" s="152" t="s">
        <v>29</v>
      </c>
      <c r="AG124" s="157"/>
      <c r="AH124" s="157"/>
      <c r="AI124" s="152" t="s">
        <v>29</v>
      </c>
      <c r="AJ124" s="323"/>
      <c r="AK124" s="10">
        <v>132</v>
      </c>
      <c r="AL124" s="11">
        <f t="shared" si="8"/>
        <v>132</v>
      </c>
      <c r="AM124" s="12">
        <f t="shared" si="9"/>
        <v>0</v>
      </c>
    </row>
    <row r="125" spans="1:39" s="45" customFormat="1" ht="21.75" customHeight="1">
      <c r="A125" s="309">
        <v>423696</v>
      </c>
      <c r="B125" s="310" t="s">
        <v>254</v>
      </c>
      <c r="C125" s="51" t="s">
        <v>257</v>
      </c>
      <c r="D125" s="52" t="s">
        <v>73</v>
      </c>
      <c r="E125" s="53" t="s">
        <v>122</v>
      </c>
      <c r="F125" s="253"/>
      <c r="G125" s="185"/>
      <c r="H125" s="148" t="s">
        <v>29</v>
      </c>
      <c r="I125" s="148"/>
      <c r="J125" s="148"/>
      <c r="K125" s="148" t="s">
        <v>29</v>
      </c>
      <c r="L125" s="311"/>
      <c r="M125" s="311"/>
      <c r="N125" s="148" t="s">
        <v>29</v>
      </c>
      <c r="O125" s="148"/>
      <c r="P125" s="148"/>
      <c r="Q125" s="148" t="s">
        <v>29</v>
      </c>
      <c r="R125" s="148" t="s">
        <v>29</v>
      </c>
      <c r="S125" s="311"/>
      <c r="T125" s="311" t="s">
        <v>29</v>
      </c>
      <c r="U125" s="148"/>
      <c r="V125" s="148"/>
      <c r="W125" s="148" t="s">
        <v>29</v>
      </c>
      <c r="X125" s="148"/>
      <c r="Y125" s="148"/>
      <c r="Z125" s="311" t="s">
        <v>29</v>
      </c>
      <c r="AA125" s="311"/>
      <c r="AB125" s="148"/>
      <c r="AC125" s="784"/>
      <c r="AD125" s="784"/>
      <c r="AE125" s="784"/>
      <c r="AF125" s="784"/>
      <c r="AG125" s="784"/>
      <c r="AH125" s="784"/>
      <c r="AI125" s="784"/>
      <c r="AJ125" s="784"/>
      <c r="AK125" s="149">
        <v>132</v>
      </c>
      <c r="AL125" s="11">
        <f t="shared" si="8"/>
        <v>96</v>
      </c>
      <c r="AM125" s="12">
        <f>SUM(AL125-96)</f>
        <v>0</v>
      </c>
    </row>
    <row r="126" spans="1:39" s="45" customFormat="1" ht="21.75" customHeight="1">
      <c r="A126" s="49"/>
      <c r="B126" s="55"/>
      <c r="C126" s="51"/>
      <c r="D126" s="52">
        <v>11</v>
      </c>
      <c r="E126" s="53"/>
      <c r="F126" s="253"/>
      <c r="G126" s="185"/>
      <c r="H126" s="148">
        <v>13</v>
      </c>
      <c r="I126" s="148"/>
      <c r="J126" s="148"/>
      <c r="K126" s="148">
        <v>13</v>
      </c>
      <c r="L126" s="305"/>
      <c r="M126" s="305"/>
      <c r="N126" s="148">
        <v>13</v>
      </c>
      <c r="O126" s="148"/>
      <c r="P126" s="148"/>
      <c r="Q126" s="148">
        <v>13</v>
      </c>
      <c r="R126" s="148"/>
      <c r="S126" s="305"/>
      <c r="T126" s="305">
        <v>12</v>
      </c>
      <c r="U126" s="148"/>
      <c r="V126" s="148"/>
      <c r="W126" s="148">
        <v>13</v>
      </c>
      <c r="X126" s="148"/>
      <c r="Y126" s="148"/>
      <c r="Z126" s="305">
        <v>13</v>
      </c>
      <c r="AA126" s="305"/>
      <c r="AB126" s="148"/>
      <c r="AC126" s="346">
        <v>13</v>
      </c>
      <c r="AD126" s="346"/>
      <c r="AE126" s="346"/>
      <c r="AF126" s="346">
        <v>13</v>
      </c>
      <c r="AG126" s="222"/>
      <c r="AH126" s="156"/>
      <c r="AI126" s="297">
        <v>13</v>
      </c>
      <c r="AJ126" s="297"/>
      <c r="AK126" s="254"/>
      <c r="AL126" s="255"/>
      <c r="AM126" s="256"/>
    </row>
    <row r="127" spans="1:39" s="45" customFormat="1" ht="21.75" customHeight="1">
      <c r="A127" s="109">
        <v>151661</v>
      </c>
      <c r="B127" s="50" t="s">
        <v>153</v>
      </c>
      <c r="C127" s="56" t="s">
        <v>154</v>
      </c>
      <c r="D127" s="52" t="s">
        <v>155</v>
      </c>
      <c r="E127" s="53" t="s">
        <v>156</v>
      </c>
      <c r="F127" s="358" t="s">
        <v>230</v>
      </c>
      <c r="G127" s="185" t="s">
        <v>230</v>
      </c>
      <c r="H127" s="185" t="s">
        <v>230</v>
      </c>
      <c r="I127" s="185" t="s">
        <v>230</v>
      </c>
      <c r="J127" s="185" t="s">
        <v>230</v>
      </c>
      <c r="K127" s="185"/>
      <c r="L127" s="359" t="s">
        <v>230</v>
      </c>
      <c r="M127" s="359"/>
      <c r="N127" s="185" t="s">
        <v>230</v>
      </c>
      <c r="O127" s="185" t="s">
        <v>230</v>
      </c>
      <c r="P127" s="185" t="s">
        <v>230</v>
      </c>
      <c r="Q127" s="185" t="s">
        <v>230</v>
      </c>
      <c r="R127" s="185"/>
      <c r="S127" s="359"/>
      <c r="T127" s="359"/>
      <c r="U127" s="185" t="s">
        <v>230</v>
      </c>
      <c r="V127" s="185" t="s">
        <v>230</v>
      </c>
      <c r="W127" s="185" t="s">
        <v>230</v>
      </c>
      <c r="X127" s="185" t="s">
        <v>230</v>
      </c>
      <c r="Y127" s="185"/>
      <c r="Z127" s="359"/>
      <c r="AA127" s="359" t="s">
        <v>230</v>
      </c>
      <c r="AB127" s="185" t="s">
        <v>230</v>
      </c>
      <c r="AC127" s="185" t="s">
        <v>230</v>
      </c>
      <c r="AD127" s="185" t="s">
        <v>230</v>
      </c>
      <c r="AE127" s="185" t="s">
        <v>230</v>
      </c>
      <c r="AF127" s="185"/>
      <c r="AG127" s="222" t="s">
        <v>230</v>
      </c>
      <c r="AH127" s="156"/>
      <c r="AI127" s="185" t="s">
        <v>230</v>
      </c>
      <c r="AJ127" s="185" t="s">
        <v>230</v>
      </c>
      <c r="AK127" s="10">
        <v>132</v>
      </c>
      <c r="AL127" s="11">
        <f>COUNTIF(E127:AK127,"T")*6+COUNTIF(E127:AK127,"P")*12+COUNTIF(E127:AK127,"M")*6+COUNTIF(E127:AK127,"I")*6+COUNTIF(E127:AK127,"N")*12+COUNTIF(E127:AK127,"TI")*11+COUNTIF(E127:AK127,"MT")*12+COUNTIF(E127:AK127,"MN")*18+COUNTIF(E127:AK127,"PI")*17+COUNTIF(E127:AK127,"TN")*18+COUNTIF(E127:AK127,"NB")*6+COUNTIF(E127:AK127,"AF")*6</f>
        <v>132</v>
      </c>
      <c r="AM127" s="12">
        <f>SUM(AL127-132)</f>
        <v>0</v>
      </c>
    </row>
    <row r="128" spans="1:39" s="45" customFormat="1" ht="21.75" customHeight="1">
      <c r="A128" s="109">
        <v>153303</v>
      </c>
      <c r="B128" s="55" t="s">
        <v>225</v>
      </c>
      <c r="C128" s="57">
        <v>1121221</v>
      </c>
      <c r="D128" s="52" t="s">
        <v>155</v>
      </c>
      <c r="E128" s="53" t="s">
        <v>156</v>
      </c>
      <c r="F128" s="253"/>
      <c r="G128" s="185" t="s">
        <v>230</v>
      </c>
      <c r="H128" s="185" t="s">
        <v>230</v>
      </c>
      <c r="I128" s="185"/>
      <c r="J128" s="185" t="s">
        <v>230</v>
      </c>
      <c r="K128" s="185" t="s">
        <v>230</v>
      </c>
      <c r="L128" s="359"/>
      <c r="M128" s="359" t="s">
        <v>230</v>
      </c>
      <c r="N128" s="185" t="s">
        <v>230</v>
      </c>
      <c r="O128" s="185"/>
      <c r="P128" s="185" t="s">
        <v>230</v>
      </c>
      <c r="Q128" s="185" t="s">
        <v>230</v>
      </c>
      <c r="R128" s="185" t="s">
        <v>230</v>
      </c>
      <c r="S128" s="359" t="s">
        <v>230</v>
      </c>
      <c r="T128" s="359"/>
      <c r="U128" s="185" t="s">
        <v>230</v>
      </c>
      <c r="V128" s="185" t="s">
        <v>230</v>
      </c>
      <c r="W128" s="185" t="s">
        <v>230</v>
      </c>
      <c r="X128" s="185"/>
      <c r="Y128" s="185" t="s">
        <v>230</v>
      </c>
      <c r="Z128" s="359" t="s">
        <v>230</v>
      </c>
      <c r="AA128" s="359"/>
      <c r="AB128" s="185" t="s">
        <v>230</v>
      </c>
      <c r="AC128" s="185" t="s">
        <v>230</v>
      </c>
      <c r="AD128" s="185"/>
      <c r="AE128" s="185" t="s">
        <v>230</v>
      </c>
      <c r="AF128" s="185" t="s">
        <v>230</v>
      </c>
      <c r="AG128" s="222"/>
      <c r="AH128" s="156" t="s">
        <v>230</v>
      </c>
      <c r="AI128" s="185" t="s">
        <v>230</v>
      </c>
      <c r="AJ128" s="185" t="s">
        <v>230</v>
      </c>
      <c r="AK128" s="10">
        <v>132</v>
      </c>
      <c r="AL128" s="11">
        <f>COUNTIF(E128:AK128,"T")*6+COUNTIF(E128:AK128,"P")*12+COUNTIF(E128:AK128,"M")*6+COUNTIF(E128:AK128,"I")*6+COUNTIF(E128:AK128,"N")*12+COUNTIF(E128:AK128,"TI")*11+COUNTIF(E128:AK128,"MT")*12+COUNTIF(E128:AK128,"MN")*18+COUNTIF(E128:AK128,"PI")*17+COUNTIF(E128:AK128,"TN")*18+COUNTIF(E128:AK128,"NB")*6+COUNTIF(E128:AK128,"AF")*6</f>
        <v>132</v>
      </c>
      <c r="AM128" s="12">
        <f>SUM(AL128-132)</f>
        <v>0</v>
      </c>
    </row>
    <row r="129" spans="1:39" s="45" customFormat="1" ht="21.75" customHeight="1" thickBot="1">
      <c r="A129" s="83">
        <v>126047</v>
      </c>
      <c r="B129" s="110" t="s">
        <v>157</v>
      </c>
      <c r="C129" s="61" t="s">
        <v>158</v>
      </c>
      <c r="D129" s="62" t="s">
        <v>155</v>
      </c>
      <c r="E129" s="63" t="s">
        <v>156</v>
      </c>
      <c r="F129" s="779" t="s">
        <v>159</v>
      </c>
      <c r="G129" s="780"/>
      <c r="H129" s="780"/>
      <c r="I129" s="780"/>
      <c r="J129" s="780"/>
      <c r="K129" s="780"/>
      <c r="L129" s="780"/>
      <c r="M129" s="780"/>
      <c r="N129" s="780"/>
      <c r="O129" s="780"/>
      <c r="P129" s="780"/>
      <c r="Q129" s="780"/>
      <c r="R129" s="780"/>
      <c r="S129" s="780"/>
      <c r="T129" s="780"/>
      <c r="U129" s="780"/>
      <c r="V129" s="780"/>
      <c r="W129" s="780"/>
      <c r="X129" s="780"/>
      <c r="Y129" s="780"/>
      <c r="Z129" s="780"/>
      <c r="AA129" s="780"/>
      <c r="AB129" s="780"/>
      <c r="AC129" s="780"/>
      <c r="AD129" s="780"/>
      <c r="AE129" s="780"/>
      <c r="AF129" s="780"/>
      <c r="AG129" s="780"/>
      <c r="AH129" s="780"/>
      <c r="AI129" s="780"/>
      <c r="AJ129" s="780"/>
      <c r="AK129" s="95"/>
      <c r="AL129" s="19"/>
      <c r="AM129" s="65"/>
    </row>
    <row r="130" spans="1:39" s="45" customFormat="1" ht="13.5" customHeight="1">
      <c r="A130" s="86"/>
      <c r="B130" s="111"/>
      <c r="C130" s="68"/>
      <c r="D130" s="69"/>
      <c r="E130" s="70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71"/>
      <c r="AL130" s="72"/>
      <c r="AM130" s="73"/>
    </row>
    <row r="131" spans="1:39" s="45" customFormat="1" ht="13.5" customHeight="1">
      <c r="A131" s="86"/>
      <c r="B131" s="111"/>
      <c r="C131" s="68"/>
      <c r="D131" s="69"/>
      <c r="E131" s="70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71"/>
      <c r="AL131" s="72"/>
      <c r="AM131" s="73"/>
    </row>
    <row r="132" spans="1:39" s="45" customFormat="1" ht="13.5" customHeight="1">
      <c r="A132" s="86"/>
      <c r="B132" s="111"/>
      <c r="C132" s="68"/>
      <c r="D132" s="69"/>
      <c r="E132" s="70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71"/>
      <c r="AL132" s="72"/>
      <c r="AM132" s="73"/>
    </row>
    <row r="133" spans="1:39" s="45" customFormat="1" ht="13.5" customHeight="1">
      <c r="A133" s="86"/>
      <c r="B133" s="111"/>
      <c r="C133" s="68"/>
      <c r="D133" s="69"/>
      <c r="E133" s="70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71"/>
      <c r="AL133" s="72"/>
      <c r="AM133" s="73"/>
    </row>
    <row r="134" spans="1:39" s="45" customFormat="1" ht="13.5" customHeight="1" thickBot="1">
      <c r="A134" s="86"/>
      <c r="B134" s="111"/>
      <c r="C134" s="68"/>
      <c r="D134" s="69"/>
      <c r="E134" s="70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91"/>
      <c r="AL134" s="92"/>
      <c r="AM134" s="93"/>
    </row>
    <row r="135" spans="1:39" s="45" customFormat="1" ht="21.75" customHeight="1" thickBot="1">
      <c r="A135" s="74" t="s">
        <v>16</v>
      </c>
      <c r="B135" s="75" t="s">
        <v>0</v>
      </c>
      <c r="C135" s="75" t="s">
        <v>43</v>
      </c>
      <c r="D135" s="76" t="s">
        <v>1</v>
      </c>
      <c r="E135" s="777" t="s">
        <v>2</v>
      </c>
      <c r="F135" s="3">
        <v>1</v>
      </c>
      <c r="G135" s="3">
        <v>2</v>
      </c>
      <c r="H135" s="3">
        <v>3</v>
      </c>
      <c r="I135" s="3">
        <v>4</v>
      </c>
      <c r="J135" s="3">
        <v>5</v>
      </c>
      <c r="K135" s="3">
        <v>6</v>
      </c>
      <c r="L135" s="3">
        <v>7</v>
      </c>
      <c r="M135" s="3">
        <v>8</v>
      </c>
      <c r="N135" s="3">
        <v>9</v>
      </c>
      <c r="O135" s="3">
        <v>10</v>
      </c>
      <c r="P135" s="3">
        <v>11</v>
      </c>
      <c r="Q135" s="3">
        <v>12</v>
      </c>
      <c r="R135" s="3">
        <v>13</v>
      </c>
      <c r="S135" s="3">
        <v>14</v>
      </c>
      <c r="T135" s="3">
        <v>15</v>
      </c>
      <c r="U135" s="3">
        <v>16</v>
      </c>
      <c r="V135" s="3">
        <v>17</v>
      </c>
      <c r="W135" s="3">
        <v>18</v>
      </c>
      <c r="X135" s="3">
        <v>19</v>
      </c>
      <c r="Y135" s="3">
        <v>20</v>
      </c>
      <c r="Z135" s="3">
        <v>21</v>
      </c>
      <c r="AA135" s="3">
        <v>22</v>
      </c>
      <c r="AB135" s="3">
        <v>23</v>
      </c>
      <c r="AC135" s="325">
        <v>24</v>
      </c>
      <c r="AD135" s="325">
        <v>25</v>
      </c>
      <c r="AE135" s="325">
        <v>26</v>
      </c>
      <c r="AF135" s="325">
        <v>27</v>
      </c>
      <c r="AG135" s="325">
        <v>28</v>
      </c>
      <c r="AH135" s="3">
        <v>29</v>
      </c>
      <c r="AI135" s="325">
        <v>30</v>
      </c>
      <c r="AJ135" s="325">
        <v>31</v>
      </c>
      <c r="AK135" s="637" t="s">
        <v>3</v>
      </c>
      <c r="AL135" s="639" t="s">
        <v>4</v>
      </c>
      <c r="AM135" s="641" t="s">
        <v>5</v>
      </c>
    </row>
    <row r="136" spans="1:39" s="45" customFormat="1" ht="21.75" customHeight="1">
      <c r="A136" s="46"/>
      <c r="B136" s="47" t="s">
        <v>44</v>
      </c>
      <c r="C136" s="47" t="s">
        <v>7</v>
      </c>
      <c r="D136" s="48" t="s">
        <v>224</v>
      </c>
      <c r="E136" s="777"/>
      <c r="F136" s="4" t="s">
        <v>9</v>
      </c>
      <c r="G136" s="4" t="s">
        <v>8</v>
      </c>
      <c r="H136" s="147" t="s">
        <v>10</v>
      </c>
      <c r="I136" s="147" t="s">
        <v>11</v>
      </c>
      <c r="J136" s="147" t="s">
        <v>11</v>
      </c>
      <c r="K136" s="147" t="s">
        <v>8</v>
      </c>
      <c r="L136" s="147" t="s">
        <v>8</v>
      </c>
      <c r="M136" s="4" t="s">
        <v>9</v>
      </c>
      <c r="N136" s="4" t="s">
        <v>8</v>
      </c>
      <c r="O136" s="147" t="s">
        <v>10</v>
      </c>
      <c r="P136" s="147" t="s">
        <v>11</v>
      </c>
      <c r="Q136" s="147" t="s">
        <v>11</v>
      </c>
      <c r="R136" s="147" t="s">
        <v>8</v>
      </c>
      <c r="S136" s="147" t="s">
        <v>8</v>
      </c>
      <c r="T136" s="4" t="s">
        <v>9</v>
      </c>
      <c r="U136" s="4" t="s">
        <v>8</v>
      </c>
      <c r="V136" s="147" t="s">
        <v>10</v>
      </c>
      <c r="W136" s="147" t="s">
        <v>11</v>
      </c>
      <c r="X136" s="147" t="s">
        <v>11</v>
      </c>
      <c r="Y136" s="147" t="s">
        <v>8</v>
      </c>
      <c r="Z136" s="147" t="s">
        <v>8</v>
      </c>
      <c r="AA136" s="4" t="s">
        <v>9</v>
      </c>
      <c r="AB136" s="326" t="s">
        <v>8</v>
      </c>
      <c r="AC136" s="179" t="s">
        <v>10</v>
      </c>
      <c r="AD136" s="179" t="s">
        <v>11</v>
      </c>
      <c r="AE136" s="179" t="s">
        <v>11</v>
      </c>
      <c r="AF136" s="179" t="s">
        <v>8</v>
      </c>
      <c r="AG136" s="179" t="s">
        <v>8</v>
      </c>
      <c r="AH136" s="324" t="s">
        <v>9</v>
      </c>
      <c r="AI136" s="326" t="s">
        <v>8</v>
      </c>
      <c r="AJ136" s="179" t="s">
        <v>10</v>
      </c>
      <c r="AK136" s="772"/>
      <c r="AL136" s="639"/>
      <c r="AM136" s="641"/>
    </row>
    <row r="137" spans="1:39" s="45" customFormat="1" ht="21.75" customHeight="1">
      <c r="A137" s="99">
        <v>151343</v>
      </c>
      <c r="B137" s="100" t="s">
        <v>119</v>
      </c>
      <c r="C137" s="101" t="s">
        <v>120</v>
      </c>
      <c r="D137" s="102" t="s">
        <v>121</v>
      </c>
      <c r="E137" s="103" t="s">
        <v>122</v>
      </c>
      <c r="F137" s="327"/>
      <c r="G137" s="315"/>
      <c r="H137" s="148"/>
      <c r="I137" s="148" t="s">
        <v>29</v>
      </c>
      <c r="J137" s="148"/>
      <c r="K137" s="148" t="s">
        <v>29</v>
      </c>
      <c r="L137" s="223"/>
      <c r="M137" s="359" t="s">
        <v>29</v>
      </c>
      <c r="N137" s="148"/>
      <c r="O137" s="148"/>
      <c r="P137" s="148"/>
      <c r="Q137" s="148" t="s">
        <v>29</v>
      </c>
      <c r="R137" s="148"/>
      <c r="S137" s="359" t="s">
        <v>29</v>
      </c>
      <c r="T137" s="359"/>
      <c r="U137" s="148" t="s">
        <v>29</v>
      </c>
      <c r="V137" s="148"/>
      <c r="W137" s="148"/>
      <c r="X137" s="148"/>
      <c r="Y137" s="148" t="s">
        <v>29</v>
      </c>
      <c r="Z137" s="359"/>
      <c r="AA137" s="359"/>
      <c r="AB137" s="148"/>
      <c r="AC137" s="297" t="s">
        <v>29</v>
      </c>
      <c r="AD137" s="151"/>
      <c r="AE137" s="151" t="s">
        <v>29</v>
      </c>
      <c r="AF137" s="151"/>
      <c r="AG137" s="156" t="s">
        <v>29</v>
      </c>
      <c r="AH137" s="156"/>
      <c r="AI137" s="151" t="s">
        <v>29</v>
      </c>
      <c r="AJ137" s="151"/>
      <c r="AK137" s="10">
        <v>132</v>
      </c>
      <c r="AL137" s="11">
        <f>COUNTIF(E137:AK137,"T")*6+COUNTIF(E137:AK137,"P")*12+COUNTIF(E137:AK137,"M")*6+COUNTIF(E137:AK137,"I")*6+COUNTIF(E137:AK137,"N")*12+COUNTIF(E137:AK137,"TI")*11+COUNTIF(E137:AK137,"MT")*12+COUNTIF(E137:AK137,"MN")*18+COUNTIF(E137:AK137,"PI")*17+COUNTIF(E137:AK137,"TN")*18+COUNTIF(E137:AK137,"NB")*6+COUNTIF(E137:AK137,"AF")*6</f>
        <v>132</v>
      </c>
      <c r="AM137" s="12">
        <f>SUM(AL137-132)</f>
        <v>0</v>
      </c>
    </row>
    <row r="138" spans="1:39" s="45" customFormat="1" ht="21.75" customHeight="1">
      <c r="A138" s="104">
        <v>128384</v>
      </c>
      <c r="B138" s="100" t="s">
        <v>123</v>
      </c>
      <c r="C138" s="101" t="s">
        <v>124</v>
      </c>
      <c r="D138" s="102" t="s">
        <v>125</v>
      </c>
      <c r="E138" s="103" t="s">
        <v>122</v>
      </c>
      <c r="F138" s="329" t="s">
        <v>29</v>
      </c>
      <c r="G138" s="315"/>
      <c r="H138" s="148"/>
      <c r="I138" s="148"/>
      <c r="J138" s="148" t="s">
        <v>29</v>
      </c>
      <c r="K138" s="148"/>
      <c r="L138" s="359" t="s">
        <v>29</v>
      </c>
      <c r="M138" s="359"/>
      <c r="N138" s="148"/>
      <c r="O138" s="148"/>
      <c r="P138" s="148" t="s">
        <v>29</v>
      </c>
      <c r="Q138" s="221"/>
      <c r="R138" s="148" t="s">
        <v>29</v>
      </c>
      <c r="S138" s="359"/>
      <c r="T138" s="359"/>
      <c r="U138" s="148"/>
      <c r="V138" s="148" t="s">
        <v>29</v>
      </c>
      <c r="W138" s="148"/>
      <c r="X138" s="148" t="s">
        <v>29</v>
      </c>
      <c r="Y138" s="148"/>
      <c r="Z138" s="359"/>
      <c r="AA138" s="359"/>
      <c r="AB138" s="148"/>
      <c r="AC138" s="297"/>
      <c r="AD138" s="151" t="s">
        <v>29</v>
      </c>
      <c r="AE138" s="151"/>
      <c r="AF138" s="151" t="s">
        <v>29</v>
      </c>
      <c r="AG138" s="156"/>
      <c r="AH138" s="156" t="s">
        <v>29</v>
      </c>
      <c r="AI138" s="151"/>
      <c r="AJ138" s="151" t="s">
        <v>29</v>
      </c>
      <c r="AK138" s="10">
        <v>132</v>
      </c>
      <c r="AL138" s="11">
        <f aca="true" t="shared" si="10" ref="AL138:AL151">COUNTIF(E138:AK138,"T")*6+COUNTIF(E138:AK138,"P")*12+COUNTIF(E138:AK138,"M")*6+COUNTIF(E138:AK138,"I")*6+COUNTIF(E138:AK138,"N")*12+COUNTIF(E138:AK138,"TI")*11+COUNTIF(E138:AK138,"MT")*12+COUNTIF(E138:AK138,"MN")*18+COUNTIF(E138:AK138,"PI")*17+COUNTIF(E138:AK138,"TN")*18+COUNTIF(E138:AK138,"NB")*6+COUNTIF(E138:AK138,"AF")*6</f>
        <v>132</v>
      </c>
      <c r="AM138" s="12">
        <f aca="true" t="shared" si="11" ref="AM138:AM155">SUM(AL138-132)</f>
        <v>0</v>
      </c>
    </row>
    <row r="139" spans="1:39" s="45" customFormat="1" ht="21.75" customHeight="1">
      <c r="A139" s="104">
        <v>142778</v>
      </c>
      <c r="B139" s="105" t="s">
        <v>126</v>
      </c>
      <c r="C139" s="106" t="s">
        <v>127</v>
      </c>
      <c r="D139" s="102" t="s">
        <v>121</v>
      </c>
      <c r="E139" s="103" t="s">
        <v>122</v>
      </c>
      <c r="F139" s="328"/>
      <c r="G139" s="316" t="s">
        <v>29</v>
      </c>
      <c r="H139" s="167"/>
      <c r="I139" s="286"/>
      <c r="J139" s="167"/>
      <c r="K139" s="167" t="s">
        <v>29</v>
      </c>
      <c r="L139" s="168"/>
      <c r="M139" s="168"/>
      <c r="N139" s="167"/>
      <c r="O139" s="167" t="s">
        <v>29</v>
      </c>
      <c r="P139" s="167"/>
      <c r="Q139" s="286"/>
      <c r="R139" s="167"/>
      <c r="S139" s="168" t="s">
        <v>29</v>
      </c>
      <c r="T139" s="168"/>
      <c r="U139" s="167" t="s">
        <v>29</v>
      </c>
      <c r="V139" s="167"/>
      <c r="W139" s="167" t="s">
        <v>29</v>
      </c>
      <c r="X139" s="167"/>
      <c r="Y139" s="167" t="s">
        <v>29</v>
      </c>
      <c r="Z139" s="359"/>
      <c r="AA139" s="359" t="s">
        <v>29</v>
      </c>
      <c r="AB139" s="148"/>
      <c r="AC139" s="297" t="s">
        <v>29</v>
      </c>
      <c r="AD139" s="151"/>
      <c r="AE139" s="151"/>
      <c r="AF139" s="151"/>
      <c r="AG139" s="156" t="s">
        <v>29</v>
      </c>
      <c r="AH139" s="156"/>
      <c r="AI139" s="151" t="s">
        <v>29</v>
      </c>
      <c r="AJ139" s="151"/>
      <c r="AK139" s="10">
        <v>132</v>
      </c>
      <c r="AL139" s="11">
        <f t="shared" si="10"/>
        <v>132</v>
      </c>
      <c r="AM139" s="12">
        <f t="shared" si="11"/>
        <v>0</v>
      </c>
    </row>
    <row r="140" spans="1:39" s="45" customFormat="1" ht="21.75" customHeight="1">
      <c r="A140" s="99">
        <v>150754</v>
      </c>
      <c r="B140" s="105" t="s">
        <v>128</v>
      </c>
      <c r="C140" s="106" t="s">
        <v>129</v>
      </c>
      <c r="D140" s="102" t="s">
        <v>125</v>
      </c>
      <c r="E140" s="103" t="s">
        <v>122</v>
      </c>
      <c r="F140" s="314"/>
      <c r="G140" s="185"/>
      <c r="H140" s="185" t="s">
        <v>29</v>
      </c>
      <c r="I140" s="185" t="s">
        <v>29</v>
      </c>
      <c r="J140" s="185"/>
      <c r="K140" s="185"/>
      <c r="L140" s="358"/>
      <c r="M140" s="358"/>
      <c r="N140" s="185" t="s">
        <v>29</v>
      </c>
      <c r="O140" s="185"/>
      <c r="P140" s="185" t="s">
        <v>29</v>
      </c>
      <c r="Q140" s="185"/>
      <c r="R140" s="185"/>
      <c r="S140" s="358"/>
      <c r="T140" s="358" t="s">
        <v>29</v>
      </c>
      <c r="U140" s="185"/>
      <c r="V140" s="185" t="s">
        <v>29</v>
      </c>
      <c r="W140" s="185" t="s">
        <v>29</v>
      </c>
      <c r="X140" s="185"/>
      <c r="Y140" s="185"/>
      <c r="Z140" s="168" t="s">
        <v>29</v>
      </c>
      <c r="AA140" s="262"/>
      <c r="AB140" s="167" t="s">
        <v>29</v>
      </c>
      <c r="AC140" s="318"/>
      <c r="AD140" s="152" t="s">
        <v>29</v>
      </c>
      <c r="AE140" s="152"/>
      <c r="AF140" s="152"/>
      <c r="AG140" s="157"/>
      <c r="AH140" s="157" t="s">
        <v>29</v>
      </c>
      <c r="AI140" s="152"/>
      <c r="AJ140" s="152"/>
      <c r="AK140" s="10">
        <v>132</v>
      </c>
      <c r="AL140" s="11">
        <f t="shared" si="10"/>
        <v>132</v>
      </c>
      <c r="AM140" s="12">
        <f t="shared" si="11"/>
        <v>0</v>
      </c>
    </row>
    <row r="141" spans="1:39" s="45" customFormat="1" ht="21.75" customHeight="1">
      <c r="A141" s="99">
        <v>113603</v>
      </c>
      <c r="B141" s="105" t="s">
        <v>130</v>
      </c>
      <c r="C141" s="107" t="s">
        <v>131</v>
      </c>
      <c r="D141" s="102" t="s">
        <v>121</v>
      </c>
      <c r="E141" s="103" t="s">
        <v>122</v>
      </c>
      <c r="F141" s="329"/>
      <c r="G141" s="315" t="s">
        <v>29</v>
      </c>
      <c r="H141" s="164"/>
      <c r="I141" s="164" t="s">
        <v>29</v>
      </c>
      <c r="J141" s="164"/>
      <c r="K141" s="164"/>
      <c r="L141" s="306"/>
      <c r="M141" s="306" t="s">
        <v>29</v>
      </c>
      <c r="N141" s="164"/>
      <c r="O141" s="164" t="s">
        <v>29</v>
      </c>
      <c r="P141" s="164"/>
      <c r="Q141" s="164"/>
      <c r="R141" s="164"/>
      <c r="S141" s="306" t="s">
        <v>29</v>
      </c>
      <c r="T141" s="306"/>
      <c r="U141" s="164" t="s">
        <v>29</v>
      </c>
      <c r="V141" s="164"/>
      <c r="W141" s="164" t="s">
        <v>29</v>
      </c>
      <c r="X141" s="164"/>
      <c r="Y141" s="164"/>
      <c r="Z141" s="359"/>
      <c r="AA141" s="359" t="s">
        <v>29</v>
      </c>
      <c r="AB141" s="148"/>
      <c r="AC141" s="148" t="s">
        <v>29</v>
      </c>
      <c r="AD141" s="148"/>
      <c r="AE141" s="148" t="s">
        <v>29</v>
      </c>
      <c r="AF141" s="148"/>
      <c r="AG141" s="359"/>
      <c r="AH141" s="359"/>
      <c r="AI141" s="148" t="s">
        <v>29</v>
      </c>
      <c r="AJ141" s="319"/>
      <c r="AK141" s="10">
        <v>132</v>
      </c>
      <c r="AL141" s="11">
        <f t="shared" si="10"/>
        <v>132</v>
      </c>
      <c r="AM141" s="12">
        <f t="shared" si="11"/>
        <v>0</v>
      </c>
    </row>
    <row r="142" spans="1:45" s="45" customFormat="1" ht="21.75" customHeight="1">
      <c r="A142" s="49">
        <v>151327</v>
      </c>
      <c r="B142" s="55" t="s">
        <v>180</v>
      </c>
      <c r="C142" s="51" t="s">
        <v>181</v>
      </c>
      <c r="D142" s="52" t="s">
        <v>97</v>
      </c>
      <c r="E142" s="150" t="s">
        <v>122</v>
      </c>
      <c r="F142" s="778" t="s">
        <v>19</v>
      </c>
      <c r="G142" s="778"/>
      <c r="H142" s="778"/>
      <c r="I142" s="148" t="s">
        <v>29</v>
      </c>
      <c r="J142" s="148"/>
      <c r="K142" s="148"/>
      <c r="L142" s="311" t="s">
        <v>29</v>
      </c>
      <c r="M142" s="311"/>
      <c r="N142" s="148"/>
      <c r="O142" s="148" t="s">
        <v>29</v>
      </c>
      <c r="P142" s="148"/>
      <c r="Q142" s="148"/>
      <c r="R142" s="148" t="s">
        <v>29</v>
      </c>
      <c r="S142" s="311"/>
      <c r="T142" s="311"/>
      <c r="U142" s="148" t="s">
        <v>29</v>
      </c>
      <c r="V142" s="148"/>
      <c r="W142" s="148"/>
      <c r="X142" s="148" t="s">
        <v>29</v>
      </c>
      <c r="Y142" s="148"/>
      <c r="Z142" s="311"/>
      <c r="AA142" s="311" t="s">
        <v>29</v>
      </c>
      <c r="AB142" s="148"/>
      <c r="AC142" s="297"/>
      <c r="AD142" s="151" t="s">
        <v>29</v>
      </c>
      <c r="AE142" s="151"/>
      <c r="AF142" s="151"/>
      <c r="AG142" s="156" t="s">
        <v>29</v>
      </c>
      <c r="AH142" s="156"/>
      <c r="AI142" s="151"/>
      <c r="AJ142" s="151" t="s">
        <v>29</v>
      </c>
      <c r="AK142" s="10">
        <v>132</v>
      </c>
      <c r="AL142" s="11">
        <f t="shared" si="10"/>
        <v>120</v>
      </c>
      <c r="AM142" s="12">
        <f>SUM(AL142-120)</f>
        <v>0</v>
      </c>
      <c r="AS142" s="130"/>
    </row>
    <row r="143" spans="1:39" s="45" customFormat="1" ht="21.75" customHeight="1">
      <c r="A143" s="49">
        <v>139068</v>
      </c>
      <c r="B143" s="55" t="s">
        <v>226</v>
      </c>
      <c r="C143" s="51" t="s">
        <v>182</v>
      </c>
      <c r="D143" s="52" t="s">
        <v>97</v>
      </c>
      <c r="E143" s="116">
        <v>44396</v>
      </c>
      <c r="F143" s="329" t="s">
        <v>29</v>
      </c>
      <c r="G143" s="315"/>
      <c r="H143" s="164"/>
      <c r="I143" s="148" t="s">
        <v>29</v>
      </c>
      <c r="J143" s="148"/>
      <c r="K143" s="148"/>
      <c r="L143" s="311"/>
      <c r="M143" s="311" t="s">
        <v>29</v>
      </c>
      <c r="N143" s="148" t="s">
        <v>29</v>
      </c>
      <c r="O143" s="148"/>
      <c r="P143" s="148"/>
      <c r="Q143" s="148"/>
      <c r="R143" s="148" t="s">
        <v>29</v>
      </c>
      <c r="S143" s="311"/>
      <c r="T143" s="311"/>
      <c r="U143" s="148" t="s">
        <v>29</v>
      </c>
      <c r="V143" s="148"/>
      <c r="W143" s="148"/>
      <c r="X143" s="148" t="s">
        <v>29</v>
      </c>
      <c r="Y143" s="148"/>
      <c r="Z143" s="311"/>
      <c r="AA143" s="311" t="s">
        <v>29</v>
      </c>
      <c r="AB143" s="148"/>
      <c r="AC143" s="297"/>
      <c r="AD143" s="151" t="s">
        <v>29</v>
      </c>
      <c r="AE143" s="151"/>
      <c r="AF143" s="151"/>
      <c r="AG143" s="156" t="s">
        <v>29</v>
      </c>
      <c r="AH143" s="156"/>
      <c r="AI143" s="151"/>
      <c r="AJ143" s="151" t="s">
        <v>29</v>
      </c>
      <c r="AK143" s="10">
        <v>132</v>
      </c>
      <c r="AL143" s="11">
        <f t="shared" si="10"/>
        <v>132</v>
      </c>
      <c r="AM143" s="12">
        <f t="shared" si="11"/>
        <v>0</v>
      </c>
    </row>
    <row r="144" spans="1:39" s="45" customFormat="1" ht="21.75" customHeight="1">
      <c r="A144" s="49">
        <v>150975</v>
      </c>
      <c r="B144" s="78" t="s">
        <v>183</v>
      </c>
      <c r="C144" s="57" t="s">
        <v>184</v>
      </c>
      <c r="D144" s="52" t="s">
        <v>97</v>
      </c>
      <c r="E144" s="53" t="s">
        <v>122</v>
      </c>
      <c r="F144" s="329" t="s">
        <v>29</v>
      </c>
      <c r="G144" s="315"/>
      <c r="H144" s="148"/>
      <c r="I144" s="148" t="s">
        <v>29</v>
      </c>
      <c r="J144" s="148"/>
      <c r="K144" s="148"/>
      <c r="L144" s="311" t="s">
        <v>29</v>
      </c>
      <c r="M144" s="311"/>
      <c r="N144" s="148"/>
      <c r="O144" s="148" t="s">
        <v>29</v>
      </c>
      <c r="P144" s="148"/>
      <c r="Q144" s="167"/>
      <c r="R144" s="167" t="s">
        <v>29</v>
      </c>
      <c r="S144" s="168"/>
      <c r="T144" s="168"/>
      <c r="U144" s="167" t="s">
        <v>29</v>
      </c>
      <c r="V144" s="167"/>
      <c r="W144" s="167"/>
      <c r="X144" s="167" t="s">
        <v>29</v>
      </c>
      <c r="Y144" s="167"/>
      <c r="Z144" s="168"/>
      <c r="AA144" s="168" t="s">
        <v>29</v>
      </c>
      <c r="AB144" s="167"/>
      <c r="AC144" s="323"/>
      <c r="AD144" s="152" t="s">
        <v>29</v>
      </c>
      <c r="AE144" s="152"/>
      <c r="AF144" s="152"/>
      <c r="AG144" s="157" t="s">
        <v>29</v>
      </c>
      <c r="AH144" s="157"/>
      <c r="AI144" s="152"/>
      <c r="AJ144" s="152" t="s">
        <v>29</v>
      </c>
      <c r="AK144" s="10">
        <v>132</v>
      </c>
      <c r="AL144" s="11">
        <f t="shared" si="10"/>
        <v>132</v>
      </c>
      <c r="AM144" s="12">
        <f t="shared" si="11"/>
        <v>0</v>
      </c>
    </row>
    <row r="145" spans="1:39" s="45" customFormat="1" ht="21.75" customHeight="1">
      <c r="A145" s="49">
        <v>150886</v>
      </c>
      <c r="B145" s="55" t="s">
        <v>185</v>
      </c>
      <c r="C145" s="51" t="s">
        <v>186</v>
      </c>
      <c r="D145" s="52" t="s">
        <v>97</v>
      </c>
      <c r="E145" s="53" t="s">
        <v>122</v>
      </c>
      <c r="F145" s="329" t="s">
        <v>29</v>
      </c>
      <c r="G145" s="315"/>
      <c r="H145" s="148"/>
      <c r="I145" s="148"/>
      <c r="J145" s="148" t="s">
        <v>29</v>
      </c>
      <c r="K145" s="148"/>
      <c r="L145" s="311" t="s">
        <v>29</v>
      </c>
      <c r="M145" s="311"/>
      <c r="N145" s="148"/>
      <c r="O145" s="148" t="s">
        <v>29</v>
      </c>
      <c r="P145" s="148"/>
      <c r="Q145" s="773" t="s">
        <v>19</v>
      </c>
      <c r="R145" s="773"/>
      <c r="S145" s="773"/>
      <c r="T145" s="773"/>
      <c r="U145" s="773"/>
      <c r="V145" s="773"/>
      <c r="W145" s="773"/>
      <c r="X145" s="773"/>
      <c r="Y145" s="773"/>
      <c r="Z145" s="773"/>
      <c r="AA145" s="773"/>
      <c r="AB145" s="773"/>
      <c r="AC145" s="773"/>
      <c r="AD145" s="773"/>
      <c r="AE145" s="773"/>
      <c r="AF145" s="773"/>
      <c r="AG145" s="773"/>
      <c r="AH145" s="773"/>
      <c r="AI145" s="773"/>
      <c r="AJ145" s="773"/>
      <c r="AK145" s="149">
        <v>132</v>
      </c>
      <c r="AL145" s="11">
        <f t="shared" si="10"/>
        <v>48</v>
      </c>
      <c r="AM145" s="12">
        <f>SUM(AL145-48)</f>
        <v>0</v>
      </c>
    </row>
    <row r="146" spans="1:40" s="45" customFormat="1" ht="21.75" customHeight="1">
      <c r="A146" s="49">
        <v>118788</v>
      </c>
      <c r="B146" s="78" t="s">
        <v>187</v>
      </c>
      <c r="C146" s="51" t="s">
        <v>188</v>
      </c>
      <c r="D146" s="52" t="s">
        <v>97</v>
      </c>
      <c r="E146" s="53" t="s">
        <v>122</v>
      </c>
      <c r="F146" s="329" t="s">
        <v>29</v>
      </c>
      <c r="G146" s="315"/>
      <c r="H146" s="148"/>
      <c r="I146" s="148" t="s">
        <v>29</v>
      </c>
      <c r="J146" s="148"/>
      <c r="K146" s="148"/>
      <c r="L146" s="311" t="s">
        <v>29</v>
      </c>
      <c r="M146" s="311"/>
      <c r="N146" s="148"/>
      <c r="O146" s="148" t="s">
        <v>29</v>
      </c>
      <c r="P146" s="148"/>
      <c r="Q146" s="164"/>
      <c r="R146" s="164" t="s">
        <v>29</v>
      </c>
      <c r="S146" s="306"/>
      <c r="T146" s="306"/>
      <c r="U146" s="164" t="s">
        <v>29</v>
      </c>
      <c r="V146" s="164"/>
      <c r="W146" s="164"/>
      <c r="X146" s="164" t="s">
        <v>29</v>
      </c>
      <c r="Y146" s="164"/>
      <c r="Z146" s="306"/>
      <c r="AA146" s="306" t="s">
        <v>29</v>
      </c>
      <c r="AB146" s="164"/>
      <c r="AC146" s="297"/>
      <c r="AD146" s="151" t="s">
        <v>29</v>
      </c>
      <c r="AE146" s="151"/>
      <c r="AF146" s="151"/>
      <c r="AG146" s="156" t="s">
        <v>29</v>
      </c>
      <c r="AH146" s="156"/>
      <c r="AI146" s="151"/>
      <c r="AJ146" s="151" t="s">
        <v>29</v>
      </c>
      <c r="AK146" s="10">
        <v>132</v>
      </c>
      <c r="AL146" s="11">
        <f t="shared" si="10"/>
        <v>132</v>
      </c>
      <c r="AM146" s="12">
        <f t="shared" si="11"/>
        <v>0</v>
      </c>
      <c r="AN146" s="54"/>
    </row>
    <row r="147" spans="1:41" s="45" customFormat="1" ht="21.75" customHeight="1">
      <c r="A147" s="49">
        <v>150789</v>
      </c>
      <c r="B147" s="78" t="s">
        <v>189</v>
      </c>
      <c r="C147" s="51" t="s">
        <v>190</v>
      </c>
      <c r="D147" s="52" t="s">
        <v>97</v>
      </c>
      <c r="E147" s="150" t="s">
        <v>122</v>
      </c>
      <c r="F147" s="329" t="s">
        <v>29</v>
      </c>
      <c r="G147" s="315"/>
      <c r="H147" s="148"/>
      <c r="I147" s="148" t="s">
        <v>29</v>
      </c>
      <c r="J147" s="148"/>
      <c r="K147" s="148"/>
      <c r="L147" s="311" t="s">
        <v>29</v>
      </c>
      <c r="M147" s="311"/>
      <c r="N147" s="148"/>
      <c r="O147" s="148" t="s">
        <v>29</v>
      </c>
      <c r="P147" s="148"/>
      <c r="Q147" s="148"/>
      <c r="R147" s="148" t="s">
        <v>29</v>
      </c>
      <c r="S147" s="311"/>
      <c r="T147" s="311"/>
      <c r="U147" s="148" t="s">
        <v>29</v>
      </c>
      <c r="V147" s="148"/>
      <c r="W147" s="148"/>
      <c r="X147" s="148" t="s">
        <v>29</v>
      </c>
      <c r="Y147" s="148"/>
      <c r="Z147" s="311"/>
      <c r="AA147" s="311" t="s">
        <v>29</v>
      </c>
      <c r="AB147" s="148"/>
      <c r="AC147" s="297"/>
      <c r="AD147" s="151" t="s">
        <v>29</v>
      </c>
      <c r="AE147" s="151"/>
      <c r="AF147" s="151"/>
      <c r="AG147" s="156" t="s">
        <v>29</v>
      </c>
      <c r="AH147" s="156"/>
      <c r="AI147" s="151"/>
      <c r="AJ147" s="151" t="s">
        <v>29</v>
      </c>
      <c r="AK147" s="10">
        <v>132</v>
      </c>
      <c r="AL147" s="11">
        <f t="shared" si="10"/>
        <v>132</v>
      </c>
      <c r="AM147" s="12">
        <f t="shared" si="11"/>
        <v>0</v>
      </c>
      <c r="AN147" s="54"/>
      <c r="AO147" s="45" t="s">
        <v>94</v>
      </c>
    </row>
    <row r="148" spans="1:40" s="45" customFormat="1" ht="21.75" customHeight="1">
      <c r="A148" s="49">
        <v>151211</v>
      </c>
      <c r="B148" s="78" t="s">
        <v>191</v>
      </c>
      <c r="C148" s="51" t="s">
        <v>192</v>
      </c>
      <c r="D148" s="52" t="s">
        <v>97</v>
      </c>
      <c r="E148" s="53" t="s">
        <v>122</v>
      </c>
      <c r="F148" s="329" t="s">
        <v>29</v>
      </c>
      <c r="G148" s="315"/>
      <c r="H148" s="148"/>
      <c r="I148" s="148" t="s">
        <v>29</v>
      </c>
      <c r="J148" s="148"/>
      <c r="K148" s="148" t="s">
        <v>29</v>
      </c>
      <c r="L148" s="311"/>
      <c r="M148" s="311"/>
      <c r="N148" s="148"/>
      <c r="O148" s="148"/>
      <c r="P148" s="148"/>
      <c r="Q148" s="148"/>
      <c r="R148" s="148" t="s">
        <v>29</v>
      </c>
      <c r="S148" s="311"/>
      <c r="T148" s="311"/>
      <c r="U148" s="148" t="s">
        <v>29</v>
      </c>
      <c r="V148" s="148"/>
      <c r="W148" s="148"/>
      <c r="X148" s="148" t="s">
        <v>29</v>
      </c>
      <c r="Y148" s="148"/>
      <c r="Z148" s="311"/>
      <c r="AA148" s="311" t="s">
        <v>29</v>
      </c>
      <c r="AB148" s="148"/>
      <c r="AC148" s="297"/>
      <c r="AD148" s="151" t="s">
        <v>29</v>
      </c>
      <c r="AE148" s="151"/>
      <c r="AF148" s="151"/>
      <c r="AG148" s="156" t="s">
        <v>29</v>
      </c>
      <c r="AH148" s="156"/>
      <c r="AI148" s="151" t="s">
        <v>29</v>
      </c>
      <c r="AJ148" s="151" t="s">
        <v>29</v>
      </c>
      <c r="AK148" s="10">
        <v>132</v>
      </c>
      <c r="AL148" s="11">
        <f t="shared" si="10"/>
        <v>132</v>
      </c>
      <c r="AM148" s="12">
        <f t="shared" si="11"/>
        <v>0</v>
      </c>
      <c r="AN148" s="54"/>
    </row>
    <row r="149" spans="1:40" s="45" customFormat="1" ht="21.75" customHeight="1">
      <c r="A149" s="49">
        <v>141682</v>
      </c>
      <c r="B149" s="78" t="s">
        <v>193</v>
      </c>
      <c r="C149" s="51" t="s">
        <v>194</v>
      </c>
      <c r="D149" s="52" t="s">
        <v>97</v>
      </c>
      <c r="E149" s="53" t="s">
        <v>122</v>
      </c>
      <c r="F149" s="329" t="s">
        <v>29</v>
      </c>
      <c r="G149" s="315"/>
      <c r="H149" s="148"/>
      <c r="I149" s="148" t="s">
        <v>29</v>
      </c>
      <c r="J149" s="148"/>
      <c r="K149" s="148"/>
      <c r="L149" s="311" t="s">
        <v>29</v>
      </c>
      <c r="M149" s="311"/>
      <c r="N149" s="148"/>
      <c r="O149" s="148" t="s">
        <v>29</v>
      </c>
      <c r="P149" s="148"/>
      <c r="Q149" s="148"/>
      <c r="R149" s="148"/>
      <c r="S149" s="311"/>
      <c r="T149" s="311"/>
      <c r="U149" s="148" t="s">
        <v>29</v>
      </c>
      <c r="V149" s="148"/>
      <c r="W149" s="148"/>
      <c r="X149" s="148" t="s">
        <v>29</v>
      </c>
      <c r="Y149" s="148"/>
      <c r="Z149" s="311"/>
      <c r="AA149" s="311" t="s">
        <v>29</v>
      </c>
      <c r="AB149" s="148"/>
      <c r="AC149" s="297" t="s">
        <v>29</v>
      </c>
      <c r="AD149" s="151" t="s">
        <v>29</v>
      </c>
      <c r="AE149" s="151"/>
      <c r="AF149" s="151"/>
      <c r="AG149" s="156"/>
      <c r="AH149" s="156"/>
      <c r="AI149" s="151" t="s">
        <v>29</v>
      </c>
      <c r="AJ149" s="151" t="s">
        <v>29</v>
      </c>
      <c r="AK149" s="10">
        <v>132</v>
      </c>
      <c r="AL149" s="11">
        <f t="shared" si="10"/>
        <v>132</v>
      </c>
      <c r="AM149" s="12">
        <f t="shared" si="11"/>
        <v>0</v>
      </c>
      <c r="AN149" s="54"/>
    </row>
    <row r="150" spans="1:39" s="45" customFormat="1" ht="21.75" customHeight="1">
      <c r="A150" s="49">
        <v>131105</v>
      </c>
      <c r="B150" s="78" t="s">
        <v>195</v>
      </c>
      <c r="C150" s="51" t="s">
        <v>196</v>
      </c>
      <c r="D150" s="52" t="s">
        <v>97</v>
      </c>
      <c r="E150" s="53" t="s">
        <v>122</v>
      </c>
      <c r="F150" s="329" t="s">
        <v>29</v>
      </c>
      <c r="G150" s="315"/>
      <c r="H150" s="148"/>
      <c r="I150" s="148"/>
      <c r="J150" s="148" t="s">
        <v>29</v>
      </c>
      <c r="K150" s="148"/>
      <c r="L150" s="311" t="s">
        <v>29</v>
      </c>
      <c r="M150" s="311"/>
      <c r="N150" s="148"/>
      <c r="O150" s="148"/>
      <c r="P150" s="148" t="s">
        <v>29</v>
      </c>
      <c r="Q150" s="148"/>
      <c r="R150" s="148" t="s">
        <v>29</v>
      </c>
      <c r="S150" s="311"/>
      <c r="T150" s="311"/>
      <c r="U150" s="148" t="s">
        <v>29</v>
      </c>
      <c r="V150" s="148"/>
      <c r="W150" s="148"/>
      <c r="X150" s="148" t="s">
        <v>29</v>
      </c>
      <c r="Y150" s="148"/>
      <c r="Z150" s="311"/>
      <c r="AA150" s="311"/>
      <c r="AB150" s="148" t="s">
        <v>29</v>
      </c>
      <c r="AC150" s="297"/>
      <c r="AD150" s="151" t="s">
        <v>29</v>
      </c>
      <c r="AE150" s="151"/>
      <c r="AF150" s="151"/>
      <c r="AG150" s="156"/>
      <c r="AH150" s="156" t="s">
        <v>29</v>
      </c>
      <c r="AI150" s="151"/>
      <c r="AJ150" s="151" t="s">
        <v>29</v>
      </c>
      <c r="AK150" s="10">
        <v>132</v>
      </c>
      <c r="AL150" s="11">
        <f t="shared" si="10"/>
        <v>132</v>
      </c>
      <c r="AM150" s="12">
        <f t="shared" si="11"/>
        <v>0</v>
      </c>
    </row>
    <row r="151" spans="1:39" s="45" customFormat="1" ht="21.75" customHeight="1">
      <c r="A151" s="49">
        <v>150835</v>
      </c>
      <c r="B151" s="117" t="s">
        <v>197</v>
      </c>
      <c r="C151" s="80" t="s">
        <v>198</v>
      </c>
      <c r="D151" s="52" t="s">
        <v>97</v>
      </c>
      <c r="E151" s="53" t="s">
        <v>122</v>
      </c>
      <c r="F151" s="329" t="s">
        <v>29</v>
      </c>
      <c r="G151" s="315"/>
      <c r="H151" s="148"/>
      <c r="I151" s="148" t="s">
        <v>29</v>
      </c>
      <c r="J151" s="148"/>
      <c r="K151" s="148"/>
      <c r="L151" s="311"/>
      <c r="M151" s="311"/>
      <c r="N151" s="148"/>
      <c r="O151" s="148" t="s">
        <v>29</v>
      </c>
      <c r="P151" s="148"/>
      <c r="Q151" s="148" t="s">
        <v>94</v>
      </c>
      <c r="R151" s="148"/>
      <c r="S151" s="311"/>
      <c r="T151" s="311"/>
      <c r="U151" s="148" t="s">
        <v>29</v>
      </c>
      <c r="V151" s="148"/>
      <c r="W151" s="148" t="s">
        <v>29</v>
      </c>
      <c r="X151" s="148" t="s">
        <v>29</v>
      </c>
      <c r="Y151" s="148"/>
      <c r="Z151" s="311" t="s">
        <v>29</v>
      </c>
      <c r="AA151" s="311" t="s">
        <v>29</v>
      </c>
      <c r="AB151" s="148"/>
      <c r="AC151" s="297"/>
      <c r="AD151" s="151" t="s">
        <v>29</v>
      </c>
      <c r="AE151" s="151"/>
      <c r="AF151" s="151"/>
      <c r="AG151" s="156" t="s">
        <v>29</v>
      </c>
      <c r="AH151" s="156"/>
      <c r="AI151" s="151"/>
      <c r="AJ151" s="151" t="s">
        <v>29</v>
      </c>
      <c r="AK151" s="10">
        <v>132</v>
      </c>
      <c r="AL151" s="11">
        <f t="shared" si="10"/>
        <v>132</v>
      </c>
      <c r="AM151" s="12">
        <f t="shared" si="11"/>
        <v>0</v>
      </c>
    </row>
    <row r="152" spans="1:39" s="45" customFormat="1" ht="21.75" customHeight="1">
      <c r="A152" s="275">
        <v>424170</v>
      </c>
      <c r="B152" s="308" t="s">
        <v>266</v>
      </c>
      <c r="C152" s="108" t="s">
        <v>267</v>
      </c>
      <c r="D152" s="52" t="s">
        <v>97</v>
      </c>
      <c r="E152" s="53" t="s">
        <v>122</v>
      </c>
      <c r="F152" s="329" t="s">
        <v>29</v>
      </c>
      <c r="G152" s="315"/>
      <c r="H152" s="148"/>
      <c r="I152" s="148" t="s">
        <v>29</v>
      </c>
      <c r="J152" s="148"/>
      <c r="K152" s="148"/>
      <c r="L152" s="359" t="s">
        <v>29</v>
      </c>
      <c r="M152" s="359"/>
      <c r="N152" s="148"/>
      <c r="O152" s="148" t="s">
        <v>29</v>
      </c>
      <c r="P152" s="148"/>
      <c r="Q152" s="148"/>
      <c r="R152" s="148" t="s">
        <v>29</v>
      </c>
      <c r="S152" s="359"/>
      <c r="T152" s="359"/>
      <c r="U152" s="148" t="s">
        <v>29</v>
      </c>
      <c r="V152" s="148"/>
      <c r="W152" s="148"/>
      <c r="X152" s="148" t="s">
        <v>29</v>
      </c>
      <c r="Y152" s="148"/>
      <c r="Z152" s="359"/>
      <c r="AA152" s="359" t="s">
        <v>29</v>
      </c>
      <c r="AB152" s="148"/>
      <c r="AC152" s="297"/>
      <c r="AD152" s="151" t="s">
        <v>29</v>
      </c>
      <c r="AE152" s="151"/>
      <c r="AF152" s="151"/>
      <c r="AG152" s="156" t="s">
        <v>29</v>
      </c>
      <c r="AH152" s="156"/>
      <c r="AI152" s="789"/>
      <c r="AJ152" s="790"/>
      <c r="AK152" s="10">
        <v>132</v>
      </c>
      <c r="AL152" s="11">
        <f>COUNTIF(E152:AK152,"T")*6+COUNTIF(E152:AK152,"P")*12+COUNTIF(E152:AK152,"M")*6+COUNTIF(E152:AK152,"I")*6+COUNTIF(E152:AK152,"N")*12+COUNTIF(E152:AK152,"TI")*11+COUNTIF(E152:AK152,"MT")*12+COUNTIF(E152:AK152,"MN")*18+COUNTIF(E152:AK152,"PI")*17+COUNTIF(E152:AK152,"TN")*18+COUNTIF(E152:AK152,"NB")*6+COUNTIF(E152:AK152,"AF")*6</f>
        <v>120</v>
      </c>
      <c r="AM152" s="12">
        <f>SUM(AL152-120)</f>
        <v>0</v>
      </c>
    </row>
    <row r="153" spans="1:39" s="45" customFormat="1" ht="21.75" customHeight="1">
      <c r="A153" s="49"/>
      <c r="B153" s="117"/>
      <c r="C153" s="80"/>
      <c r="D153" s="52">
        <v>11</v>
      </c>
      <c r="E153" s="53"/>
      <c r="F153" s="358">
        <v>12</v>
      </c>
      <c r="G153" s="185"/>
      <c r="H153" s="148"/>
      <c r="I153" s="148">
        <v>13</v>
      </c>
      <c r="J153" s="148"/>
      <c r="K153" s="148"/>
      <c r="L153" s="305">
        <v>12</v>
      </c>
      <c r="M153" s="305"/>
      <c r="N153" s="148"/>
      <c r="O153" s="148">
        <v>13</v>
      </c>
      <c r="P153" s="148"/>
      <c r="Q153" s="148"/>
      <c r="R153" s="148">
        <v>13</v>
      </c>
      <c r="S153" s="305"/>
      <c r="T153" s="305"/>
      <c r="U153" s="148">
        <v>13</v>
      </c>
      <c r="V153" s="148"/>
      <c r="W153" s="148"/>
      <c r="X153" s="148">
        <v>13</v>
      </c>
      <c r="Y153" s="148" t="s">
        <v>94</v>
      </c>
      <c r="Z153" s="305"/>
      <c r="AA153" s="305">
        <v>12</v>
      </c>
      <c r="AB153" s="148"/>
      <c r="AC153" s="197"/>
      <c r="AD153" s="197">
        <v>13</v>
      </c>
      <c r="AE153" s="197"/>
      <c r="AF153" s="197"/>
      <c r="AG153" s="222">
        <v>13</v>
      </c>
      <c r="AH153" s="156"/>
      <c r="AI153" s="297"/>
      <c r="AJ153" s="297">
        <v>13</v>
      </c>
      <c r="AK153" s="10"/>
      <c r="AL153" s="11"/>
      <c r="AM153" s="12"/>
    </row>
    <row r="154" spans="1:42" s="45" customFormat="1" ht="21.75" customHeight="1">
      <c r="A154" s="109">
        <v>151661</v>
      </c>
      <c r="B154" s="50" t="s">
        <v>153</v>
      </c>
      <c r="C154" s="56" t="s">
        <v>154</v>
      </c>
      <c r="D154" s="52" t="s">
        <v>155</v>
      </c>
      <c r="E154" s="53" t="s">
        <v>156</v>
      </c>
      <c r="F154" s="358" t="s">
        <v>230</v>
      </c>
      <c r="G154" s="185" t="s">
        <v>230</v>
      </c>
      <c r="H154" s="185" t="s">
        <v>230</v>
      </c>
      <c r="I154" s="185" t="s">
        <v>230</v>
      </c>
      <c r="J154" s="185" t="s">
        <v>230</v>
      </c>
      <c r="K154" s="185"/>
      <c r="L154" s="305" t="s">
        <v>230</v>
      </c>
      <c r="M154" s="305"/>
      <c r="N154" s="185" t="s">
        <v>230</v>
      </c>
      <c r="O154" s="185" t="s">
        <v>230</v>
      </c>
      <c r="P154" s="185" t="s">
        <v>230</v>
      </c>
      <c r="Q154" s="185" t="s">
        <v>230</v>
      </c>
      <c r="R154" s="185"/>
      <c r="S154" s="305"/>
      <c r="T154" s="305"/>
      <c r="U154" s="185" t="s">
        <v>230</v>
      </c>
      <c r="V154" s="185" t="s">
        <v>230</v>
      </c>
      <c r="W154" s="185" t="s">
        <v>230</v>
      </c>
      <c r="X154" s="185" t="s">
        <v>230</v>
      </c>
      <c r="Y154" s="185"/>
      <c r="Z154" s="305"/>
      <c r="AA154" s="305" t="s">
        <v>230</v>
      </c>
      <c r="AB154" s="185" t="s">
        <v>230</v>
      </c>
      <c r="AC154" s="185" t="s">
        <v>230</v>
      </c>
      <c r="AD154" s="185" t="s">
        <v>230</v>
      </c>
      <c r="AE154" s="185" t="s">
        <v>230</v>
      </c>
      <c r="AF154" s="185"/>
      <c r="AG154" s="222" t="s">
        <v>230</v>
      </c>
      <c r="AH154" s="156"/>
      <c r="AI154" s="185" t="s">
        <v>230</v>
      </c>
      <c r="AJ154" s="185" t="s">
        <v>230</v>
      </c>
      <c r="AK154" s="10">
        <v>132</v>
      </c>
      <c r="AL154" s="11">
        <f>COUNTIF(E154:AK154,"T")*6+COUNTIF(E154:AK154,"P")*12+COUNTIF(E154:AK154,"M")*6+COUNTIF(E154:AK154,"I")*6+COUNTIF(E154:AK154,"N")*12+COUNTIF(E154:AK154,"TI")*11+COUNTIF(E154:AK154,"MT")*12+COUNTIF(E154:AK154,"MN")*18+COUNTIF(E154:AK154,"PI")*17+COUNTIF(E154:AK154,"TN")*18+COUNTIF(E154:AK154,"NB")*6+COUNTIF(E154:AK154,"AF")*6</f>
        <v>132</v>
      </c>
      <c r="AM154" s="12">
        <f t="shared" si="11"/>
        <v>0</v>
      </c>
      <c r="AP154" s="45" t="s">
        <v>94</v>
      </c>
    </row>
    <row r="155" spans="1:39" ht="21.75" customHeight="1">
      <c r="A155" s="109">
        <v>153303</v>
      </c>
      <c r="B155" s="55" t="s">
        <v>225</v>
      </c>
      <c r="C155" s="57">
        <v>1121221</v>
      </c>
      <c r="D155" s="52" t="s">
        <v>155</v>
      </c>
      <c r="E155" s="53" t="s">
        <v>156</v>
      </c>
      <c r="F155" s="253"/>
      <c r="G155" s="185" t="s">
        <v>230</v>
      </c>
      <c r="H155" s="185" t="s">
        <v>230</v>
      </c>
      <c r="I155" s="185"/>
      <c r="J155" s="185" t="s">
        <v>230</v>
      </c>
      <c r="K155" s="185" t="s">
        <v>230</v>
      </c>
      <c r="L155" s="305"/>
      <c r="M155" s="305" t="s">
        <v>230</v>
      </c>
      <c r="N155" s="185" t="s">
        <v>230</v>
      </c>
      <c r="O155" s="185"/>
      <c r="P155" s="185" t="s">
        <v>230</v>
      </c>
      <c r="Q155" s="185" t="s">
        <v>230</v>
      </c>
      <c r="R155" s="185" t="s">
        <v>230</v>
      </c>
      <c r="S155" s="305" t="s">
        <v>230</v>
      </c>
      <c r="T155" s="305"/>
      <c r="U155" s="185" t="s">
        <v>230</v>
      </c>
      <c r="V155" s="185" t="s">
        <v>230</v>
      </c>
      <c r="W155" s="185" t="s">
        <v>230</v>
      </c>
      <c r="X155" s="185"/>
      <c r="Y155" s="185" t="s">
        <v>230</v>
      </c>
      <c r="Z155" s="305" t="s">
        <v>230</v>
      </c>
      <c r="AA155" s="305"/>
      <c r="AB155" s="185" t="s">
        <v>230</v>
      </c>
      <c r="AC155" s="185" t="s">
        <v>230</v>
      </c>
      <c r="AD155" s="185"/>
      <c r="AE155" s="185" t="s">
        <v>230</v>
      </c>
      <c r="AF155" s="185" t="s">
        <v>230</v>
      </c>
      <c r="AG155" s="222"/>
      <c r="AH155" s="156" t="s">
        <v>230</v>
      </c>
      <c r="AI155" s="185" t="s">
        <v>230</v>
      </c>
      <c r="AJ155" s="185" t="s">
        <v>230</v>
      </c>
      <c r="AK155" s="10">
        <v>132</v>
      </c>
      <c r="AL155" s="11">
        <f>COUNTIF(E155:AK155,"T")*6+COUNTIF(E155:AK155,"P")*12+COUNTIF(E155:AK155,"M")*6+COUNTIF(E155:AK155,"I")*6+COUNTIF(E155:AK155,"N")*12+COUNTIF(E155:AK155,"TI")*11+COUNTIF(E155:AK155,"MT")*12+COUNTIF(E155:AK155,"MN")*18+COUNTIF(E155:AK155,"PI")*17+COUNTIF(E155:AK155,"TN")*18+COUNTIF(E155:AK155,"NB")*6+COUNTIF(E155:AK155,"AF")*6</f>
        <v>132</v>
      </c>
      <c r="AM155" s="12">
        <f t="shared" si="11"/>
        <v>0</v>
      </c>
    </row>
    <row r="156" spans="1:39" ht="21.75" customHeight="1" thickBot="1">
      <c r="A156" s="83">
        <v>126047</v>
      </c>
      <c r="B156" s="110" t="s">
        <v>157</v>
      </c>
      <c r="C156" s="61" t="s">
        <v>158</v>
      </c>
      <c r="D156" s="62" t="s">
        <v>155</v>
      </c>
      <c r="E156" s="63" t="s">
        <v>156</v>
      </c>
      <c r="F156" s="779" t="s">
        <v>159</v>
      </c>
      <c r="G156" s="780"/>
      <c r="H156" s="780"/>
      <c r="I156" s="780"/>
      <c r="J156" s="780"/>
      <c r="K156" s="780"/>
      <c r="L156" s="780"/>
      <c r="M156" s="780"/>
      <c r="N156" s="780"/>
      <c r="O156" s="780"/>
      <c r="P156" s="780"/>
      <c r="Q156" s="780"/>
      <c r="R156" s="780"/>
      <c r="S156" s="780"/>
      <c r="T156" s="780"/>
      <c r="U156" s="780"/>
      <c r="V156" s="780"/>
      <c r="W156" s="780"/>
      <c r="X156" s="780"/>
      <c r="Y156" s="780"/>
      <c r="Z156" s="780"/>
      <c r="AA156" s="780"/>
      <c r="AB156" s="780"/>
      <c r="AC156" s="780"/>
      <c r="AD156" s="780"/>
      <c r="AE156" s="780"/>
      <c r="AF156" s="780"/>
      <c r="AG156" s="780"/>
      <c r="AH156" s="780"/>
      <c r="AI156" s="780"/>
      <c r="AJ156" s="780"/>
      <c r="AK156" s="95"/>
      <c r="AL156" s="19"/>
      <c r="AM156" s="96"/>
    </row>
    <row r="157" spans="1:39" ht="21.75" customHeight="1">
      <c r="A157" s="187"/>
      <c r="B157" s="188"/>
      <c r="C157" s="189"/>
      <c r="D157" s="190"/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3"/>
      <c r="AL157" s="194"/>
      <c r="AM157" s="195"/>
    </row>
    <row r="158" spans="1:39" ht="21.75" customHeight="1">
      <c r="A158" s="187"/>
      <c r="B158" s="188"/>
      <c r="C158" s="189"/>
      <c r="D158" s="190"/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3"/>
      <c r="AL158" s="194"/>
      <c r="AM158" s="195"/>
    </row>
    <row r="159" spans="1:39" ht="21.75" customHeight="1" thickBot="1">
      <c r="A159" s="187"/>
      <c r="B159" s="188"/>
      <c r="C159" s="189"/>
      <c r="D159" s="190"/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3"/>
      <c r="AL159" s="194"/>
      <c r="AM159" s="195"/>
    </row>
    <row r="160" spans="1:39" ht="21.75" customHeight="1" thickBot="1">
      <c r="A160" s="74" t="s">
        <v>16</v>
      </c>
      <c r="B160" s="75" t="s">
        <v>0</v>
      </c>
      <c r="C160" s="75" t="s">
        <v>43</v>
      </c>
      <c r="D160" s="76" t="s">
        <v>1</v>
      </c>
      <c r="E160" s="777" t="s">
        <v>2</v>
      </c>
      <c r="F160" s="3">
        <v>1</v>
      </c>
      <c r="G160" s="3">
        <v>2</v>
      </c>
      <c r="H160" s="3">
        <v>3</v>
      </c>
      <c r="I160" s="3">
        <v>4</v>
      </c>
      <c r="J160" s="3">
        <v>5</v>
      </c>
      <c r="K160" s="3">
        <v>6</v>
      </c>
      <c r="L160" s="3">
        <v>7</v>
      </c>
      <c r="M160" s="3">
        <v>8</v>
      </c>
      <c r="N160" s="3">
        <v>9</v>
      </c>
      <c r="O160" s="3">
        <v>10</v>
      </c>
      <c r="P160" s="3">
        <v>11</v>
      </c>
      <c r="Q160" s="3">
        <v>12</v>
      </c>
      <c r="R160" s="3">
        <v>13</v>
      </c>
      <c r="S160" s="3">
        <v>14</v>
      </c>
      <c r="T160" s="3">
        <v>15</v>
      </c>
      <c r="U160" s="3">
        <v>16</v>
      </c>
      <c r="V160" s="3">
        <v>17</v>
      </c>
      <c r="W160" s="3">
        <v>18</v>
      </c>
      <c r="X160" s="3">
        <v>19</v>
      </c>
      <c r="Y160" s="3">
        <v>20</v>
      </c>
      <c r="Z160" s="3">
        <v>21</v>
      </c>
      <c r="AA160" s="3">
        <v>22</v>
      </c>
      <c r="AB160" s="3">
        <v>23</v>
      </c>
      <c r="AC160" s="325">
        <v>24</v>
      </c>
      <c r="AD160" s="325">
        <v>25</v>
      </c>
      <c r="AE160" s="325">
        <v>26</v>
      </c>
      <c r="AF160" s="325">
        <v>27</v>
      </c>
      <c r="AG160" s="325">
        <v>28</v>
      </c>
      <c r="AH160" s="3">
        <v>29</v>
      </c>
      <c r="AI160" s="325">
        <v>30</v>
      </c>
      <c r="AJ160" s="325">
        <v>31</v>
      </c>
      <c r="AK160" s="637" t="s">
        <v>3</v>
      </c>
      <c r="AL160" s="639" t="s">
        <v>4</v>
      </c>
      <c r="AM160" s="641" t="s">
        <v>5</v>
      </c>
    </row>
    <row r="161" spans="1:39" ht="21.75" customHeight="1">
      <c r="A161" s="46"/>
      <c r="B161" s="252" t="s">
        <v>240</v>
      </c>
      <c r="C161" s="47" t="s">
        <v>241</v>
      </c>
      <c r="D161" s="48" t="s">
        <v>224</v>
      </c>
      <c r="E161" s="777"/>
      <c r="F161" s="4" t="s">
        <v>9</v>
      </c>
      <c r="G161" s="4" t="s">
        <v>8</v>
      </c>
      <c r="H161" s="147" t="s">
        <v>10</v>
      </c>
      <c r="I161" s="147" t="s">
        <v>11</v>
      </c>
      <c r="J161" s="147" t="s">
        <v>11</v>
      </c>
      <c r="K161" s="147" t="s">
        <v>8</v>
      </c>
      <c r="L161" s="147" t="s">
        <v>8</v>
      </c>
      <c r="M161" s="4" t="s">
        <v>9</v>
      </c>
      <c r="N161" s="4" t="s">
        <v>8</v>
      </c>
      <c r="O161" s="147" t="s">
        <v>10</v>
      </c>
      <c r="P161" s="147" t="s">
        <v>11</v>
      </c>
      <c r="Q161" s="147" t="s">
        <v>11</v>
      </c>
      <c r="R161" s="147" t="s">
        <v>8</v>
      </c>
      <c r="S161" s="147" t="s">
        <v>8</v>
      </c>
      <c r="T161" s="4" t="s">
        <v>9</v>
      </c>
      <c r="U161" s="4" t="s">
        <v>8</v>
      </c>
      <c r="V161" s="147" t="s">
        <v>10</v>
      </c>
      <c r="W161" s="147" t="s">
        <v>11</v>
      </c>
      <c r="X161" s="147" t="s">
        <v>11</v>
      </c>
      <c r="Y161" s="147" t="s">
        <v>8</v>
      </c>
      <c r="Z161" s="147" t="s">
        <v>8</v>
      </c>
      <c r="AA161" s="4" t="s">
        <v>9</v>
      </c>
      <c r="AB161" s="326" t="s">
        <v>8</v>
      </c>
      <c r="AC161" s="179" t="s">
        <v>10</v>
      </c>
      <c r="AD161" s="179" t="s">
        <v>11</v>
      </c>
      <c r="AE161" s="179" t="s">
        <v>11</v>
      </c>
      <c r="AF161" s="179" t="s">
        <v>8</v>
      </c>
      <c r="AG161" s="179" t="s">
        <v>8</v>
      </c>
      <c r="AH161" s="324" t="s">
        <v>9</v>
      </c>
      <c r="AI161" s="326" t="s">
        <v>8</v>
      </c>
      <c r="AJ161" s="179" t="s">
        <v>10</v>
      </c>
      <c r="AK161" s="637"/>
      <c r="AL161" s="639"/>
      <c r="AM161" s="641"/>
    </row>
    <row r="162" spans="1:39" ht="21.75" customHeight="1">
      <c r="A162" s="49">
        <v>151670</v>
      </c>
      <c r="B162" s="117" t="s">
        <v>232</v>
      </c>
      <c r="C162" s="232" t="s">
        <v>233</v>
      </c>
      <c r="D162" s="139" t="s">
        <v>234</v>
      </c>
      <c r="E162" s="53"/>
      <c r="F162" s="327"/>
      <c r="G162" s="361"/>
      <c r="H162" s="148"/>
      <c r="I162" s="221"/>
      <c r="J162" s="148"/>
      <c r="K162" s="148"/>
      <c r="L162" s="359"/>
      <c r="M162" s="359"/>
      <c r="N162" s="148"/>
      <c r="O162" s="148"/>
      <c r="P162" s="148"/>
      <c r="Q162" s="148"/>
      <c r="R162" s="148"/>
      <c r="S162" s="359"/>
      <c r="T162" s="359"/>
      <c r="U162" s="221"/>
      <c r="V162" s="148"/>
      <c r="W162" s="148"/>
      <c r="X162" s="148"/>
      <c r="Y162" s="148"/>
      <c r="Z162" s="359"/>
      <c r="AA162" s="359"/>
      <c r="AB162" s="148"/>
      <c r="AC162" s="297"/>
      <c r="AD162" s="151"/>
      <c r="AE162" s="151"/>
      <c r="AF162" s="151"/>
      <c r="AG162" s="156"/>
      <c r="AH162" s="156"/>
      <c r="AI162" s="151"/>
      <c r="AJ162" s="151"/>
      <c r="AK162" s="10"/>
      <c r="AL162" s="11"/>
      <c r="AM162" s="230">
        <f aca="true" t="shared" si="12" ref="AM162:AM168">COUNTIF(F162:AL162,"T")*6+COUNTIF(F162:AL162,"P")*12+COUNTIF(F162:AL162,"M")*6+COUNTIF(F162:AL162,"I")*6+COUNTIF(F162:AL162,"N")*12+COUNTIF(F162:AL162,"TI")*11+COUNTIF(F162:AL162,"MT")*12+COUNTIF(F162:AL162,"MN")*18+COUNTIF(F162:AL162,"PI")*17+COUNTIF(F162:AL162,"TN")*18+COUNTIF(F162:AL162,"NB")*6+COUNTIF(F162:AL162,"AF")*6</f>
        <v>0</v>
      </c>
    </row>
    <row r="163" spans="1:39" ht="21.75" customHeight="1">
      <c r="A163" s="49">
        <v>118729</v>
      </c>
      <c r="B163" s="117" t="s">
        <v>235</v>
      </c>
      <c r="C163" s="232" t="s">
        <v>236</v>
      </c>
      <c r="D163" s="139" t="s">
        <v>234</v>
      </c>
      <c r="E163" s="53"/>
      <c r="F163" s="329"/>
      <c r="G163" s="362"/>
      <c r="H163" s="148"/>
      <c r="I163" s="148"/>
      <c r="J163" s="148"/>
      <c r="K163" s="148"/>
      <c r="L163" s="359"/>
      <c r="M163" s="359"/>
      <c r="N163" s="148"/>
      <c r="O163" s="148"/>
      <c r="P163" s="148"/>
      <c r="Q163" s="148"/>
      <c r="R163" s="148"/>
      <c r="S163" s="359"/>
      <c r="T163" s="359"/>
      <c r="U163" s="148"/>
      <c r="V163" s="148"/>
      <c r="W163" s="148"/>
      <c r="X163" s="148"/>
      <c r="Y163" s="148"/>
      <c r="Z163" s="359"/>
      <c r="AA163" s="359"/>
      <c r="AB163" s="148"/>
      <c r="AC163" s="297"/>
      <c r="AD163" s="151"/>
      <c r="AE163" s="151"/>
      <c r="AF163" s="151"/>
      <c r="AG163" s="156"/>
      <c r="AH163" s="156"/>
      <c r="AI163" s="151"/>
      <c r="AJ163" s="151"/>
      <c r="AK163" s="10"/>
      <c r="AL163" s="11"/>
      <c r="AM163" s="230">
        <f t="shared" si="12"/>
        <v>0</v>
      </c>
    </row>
    <row r="164" spans="1:39" ht="21.75" customHeight="1">
      <c r="A164" s="49">
        <v>102899</v>
      </c>
      <c r="B164" s="50" t="s">
        <v>237</v>
      </c>
      <c r="C164" s="232" t="s">
        <v>238</v>
      </c>
      <c r="D164" s="139" t="s">
        <v>234</v>
      </c>
      <c r="E164" s="150"/>
      <c r="F164" s="367"/>
      <c r="G164" s="363"/>
      <c r="H164" s="148"/>
      <c r="I164" s="221"/>
      <c r="J164" s="148"/>
      <c r="K164" s="148"/>
      <c r="L164" s="359"/>
      <c r="M164" s="359"/>
      <c r="N164" s="148"/>
      <c r="O164" s="148"/>
      <c r="P164" s="148" t="s">
        <v>94</v>
      </c>
      <c r="Q164" s="148"/>
      <c r="R164" s="148"/>
      <c r="S164" s="359"/>
      <c r="T164" s="359"/>
      <c r="U164" s="148"/>
      <c r="V164" s="221"/>
      <c r="W164" s="148"/>
      <c r="X164" s="148"/>
      <c r="Y164" s="148"/>
      <c r="Z164" s="359"/>
      <c r="AA164" s="359"/>
      <c r="AB164" s="148"/>
      <c r="AC164" s="297"/>
      <c r="AD164" s="165"/>
      <c r="AE164" s="151"/>
      <c r="AF164" s="151"/>
      <c r="AG164" s="156"/>
      <c r="AH164" s="156"/>
      <c r="AI164" s="151"/>
      <c r="AJ164" s="151"/>
      <c r="AK164" s="10"/>
      <c r="AL164" s="11"/>
      <c r="AM164" s="230">
        <f t="shared" si="12"/>
        <v>0</v>
      </c>
    </row>
    <row r="165" spans="1:39" ht="21.75" customHeight="1">
      <c r="A165" s="233">
        <v>151114</v>
      </c>
      <c r="B165" s="50" t="s">
        <v>239</v>
      </c>
      <c r="C165" s="232" t="s">
        <v>233</v>
      </c>
      <c r="D165" s="139" t="s">
        <v>234</v>
      </c>
      <c r="E165" s="53"/>
      <c r="F165" s="358"/>
      <c r="G165" s="364"/>
      <c r="H165" s="148"/>
      <c r="I165" s="148"/>
      <c r="J165" s="148"/>
      <c r="K165" s="148"/>
      <c r="L165" s="359"/>
      <c r="M165" s="359"/>
      <c r="N165" s="148"/>
      <c r="O165" s="221"/>
      <c r="P165" s="148"/>
      <c r="Q165" s="148"/>
      <c r="R165" s="148"/>
      <c r="S165" s="359"/>
      <c r="T165" s="359"/>
      <c r="U165" s="221"/>
      <c r="V165" s="148"/>
      <c r="W165" s="148"/>
      <c r="X165" s="148"/>
      <c r="Y165" s="148"/>
      <c r="Z165" s="359"/>
      <c r="AA165" s="223"/>
      <c r="AB165" s="148"/>
      <c r="AC165" s="297"/>
      <c r="AD165" s="165"/>
      <c r="AE165" s="151"/>
      <c r="AF165" s="151"/>
      <c r="AG165" s="156"/>
      <c r="AH165" s="156"/>
      <c r="AI165" s="151"/>
      <c r="AJ165" s="151"/>
      <c r="AK165" s="10"/>
      <c r="AL165" s="11"/>
      <c r="AM165" s="230">
        <f t="shared" si="12"/>
        <v>0</v>
      </c>
    </row>
    <row r="166" spans="1:39" ht="21.75" customHeight="1">
      <c r="A166" s="233"/>
      <c r="B166" s="50" t="s">
        <v>258</v>
      </c>
      <c r="C166" s="232" t="s">
        <v>259</v>
      </c>
      <c r="D166" s="139" t="s">
        <v>234</v>
      </c>
      <c r="E166" s="53"/>
      <c r="F166" s="329"/>
      <c r="G166" s="315"/>
      <c r="H166" s="148"/>
      <c r="I166" s="148"/>
      <c r="J166" s="221"/>
      <c r="K166" s="148"/>
      <c r="L166" s="359"/>
      <c r="M166" s="223"/>
      <c r="N166" s="148"/>
      <c r="O166" s="148"/>
      <c r="P166" s="148"/>
      <c r="Q166" s="148"/>
      <c r="R166" s="148"/>
      <c r="S166" s="359"/>
      <c r="T166" s="359"/>
      <c r="U166" s="148"/>
      <c r="V166" s="221"/>
      <c r="W166" s="148"/>
      <c r="X166" s="148"/>
      <c r="Y166" s="148"/>
      <c r="Z166" s="359"/>
      <c r="AA166" s="359"/>
      <c r="AB166" s="148"/>
      <c r="AC166" s="297"/>
      <c r="AD166" s="151"/>
      <c r="AE166" s="151"/>
      <c r="AF166" s="151"/>
      <c r="AG166" s="156"/>
      <c r="AH166" s="288"/>
      <c r="AI166" s="165"/>
      <c r="AJ166" s="151"/>
      <c r="AK166" s="10"/>
      <c r="AL166" s="11"/>
      <c r="AM166" s="230">
        <f t="shared" si="12"/>
        <v>0</v>
      </c>
    </row>
    <row r="167" spans="1:39" ht="21.75" customHeight="1">
      <c r="A167" s="49">
        <v>150967</v>
      </c>
      <c r="B167" s="55" t="s">
        <v>255</v>
      </c>
      <c r="C167" s="232" t="s">
        <v>256</v>
      </c>
      <c r="D167" s="139" t="s">
        <v>234</v>
      </c>
      <c r="E167" s="53"/>
      <c r="F167" s="329"/>
      <c r="G167" s="362"/>
      <c r="H167" s="148"/>
      <c r="I167" s="148"/>
      <c r="J167" s="148"/>
      <c r="K167" s="148"/>
      <c r="L167" s="359"/>
      <c r="M167" s="359"/>
      <c r="N167" s="148"/>
      <c r="O167" s="148"/>
      <c r="P167" s="148"/>
      <c r="Q167" s="148"/>
      <c r="R167" s="148"/>
      <c r="S167" s="359"/>
      <c r="T167" s="359"/>
      <c r="U167" s="148"/>
      <c r="V167" s="148"/>
      <c r="W167" s="148"/>
      <c r="X167" s="148"/>
      <c r="Y167" s="148"/>
      <c r="Z167" s="359"/>
      <c r="AA167" s="359"/>
      <c r="AB167" s="148"/>
      <c r="AC167" s="297"/>
      <c r="AD167" s="151"/>
      <c r="AE167" s="151"/>
      <c r="AF167" s="151"/>
      <c r="AG167" s="156"/>
      <c r="AH167" s="156"/>
      <c r="AI167" s="151"/>
      <c r="AJ167" s="151"/>
      <c r="AK167" s="10"/>
      <c r="AL167" s="11"/>
      <c r="AM167" s="230">
        <f t="shared" si="12"/>
        <v>0</v>
      </c>
    </row>
    <row r="168" spans="1:39" ht="21.75" customHeight="1" thickBot="1">
      <c r="A168" s="226"/>
      <c r="B168" s="227"/>
      <c r="C168" s="228"/>
      <c r="D168" s="229"/>
      <c r="E168" s="214"/>
      <c r="F168" s="368"/>
      <c r="G168" s="365"/>
      <c r="H168" s="198"/>
      <c r="I168" s="198"/>
      <c r="J168" s="198"/>
      <c r="K168" s="198"/>
      <c r="L168" s="199"/>
      <c r="M168" s="199"/>
      <c r="N168" s="198"/>
      <c r="O168" s="198"/>
      <c r="P168" s="198"/>
      <c r="Q168" s="198"/>
      <c r="R168" s="198"/>
      <c r="S168" s="199"/>
      <c r="T168" s="199"/>
      <c r="U168" s="198"/>
      <c r="V168" s="198"/>
      <c r="W168" s="198"/>
      <c r="X168" s="198"/>
      <c r="Y168" s="198"/>
      <c r="Z168" s="199"/>
      <c r="AA168" s="199"/>
      <c r="AB168" s="198"/>
      <c r="AC168" s="366"/>
      <c r="AD168" s="161"/>
      <c r="AE168" s="161"/>
      <c r="AF168" s="161"/>
      <c r="AG168" s="160"/>
      <c r="AH168" s="160"/>
      <c r="AI168" s="161"/>
      <c r="AJ168" s="161"/>
      <c r="AK168" s="162"/>
      <c r="AL168" s="163"/>
      <c r="AM168" s="231">
        <f t="shared" si="12"/>
        <v>0</v>
      </c>
    </row>
    <row r="169" spans="1:39" ht="21.75" customHeight="1">
      <c r="A169" s="187"/>
      <c r="B169" s="188"/>
      <c r="C169" s="189"/>
      <c r="D169" s="190"/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3"/>
      <c r="AL169" s="194"/>
      <c r="AM169" s="195"/>
    </row>
    <row r="170" spans="1:39" ht="21.75" customHeight="1">
      <c r="A170" s="187"/>
      <c r="B170" s="188"/>
      <c r="C170" s="189"/>
      <c r="D170" s="190"/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3"/>
      <c r="AL170" s="194"/>
      <c r="AM170" s="195"/>
    </row>
    <row r="171" spans="1:39" ht="21.75" customHeight="1">
      <c r="A171" s="187"/>
      <c r="B171" s="188"/>
      <c r="C171" s="189"/>
      <c r="D171" s="190"/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3"/>
      <c r="AL171" s="194"/>
      <c r="AM171" s="195"/>
    </row>
    <row r="172" spans="1:39" ht="21.75" customHeight="1">
      <c r="A172" s="187"/>
      <c r="B172" s="188"/>
      <c r="C172" s="189"/>
      <c r="D172" s="190"/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3"/>
      <c r="AL172" s="194"/>
      <c r="AM172" s="195"/>
    </row>
    <row r="173" spans="1:39" ht="14.25">
      <c r="A173" s="187"/>
      <c r="B173" s="188"/>
      <c r="C173" s="189"/>
      <c r="D173" s="190"/>
      <c r="E173" s="191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21"/>
      <c r="AL173" s="121"/>
      <c r="AM173" s="121"/>
    </row>
    <row r="174" spans="1:39" ht="12" customHeight="1" thickBot="1">
      <c r="A174" s="118"/>
      <c r="B174" s="119" t="s">
        <v>35</v>
      </c>
      <c r="C174" s="118"/>
      <c r="D174" s="118"/>
      <c r="E174" s="120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21"/>
      <c r="AL174" s="121"/>
      <c r="AM174" s="121"/>
    </row>
    <row r="175" spans="1:39" ht="12" customHeight="1">
      <c r="A175" s="118"/>
      <c r="B175" s="788" t="s">
        <v>199</v>
      </c>
      <c r="C175" s="788"/>
      <c r="D175" s="788"/>
      <c r="E175" s="120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21"/>
      <c r="AL175" s="121"/>
      <c r="AM175" s="121"/>
    </row>
    <row r="176" spans="1:39" ht="12" customHeight="1">
      <c r="A176" s="118"/>
      <c r="B176" s="786" t="s">
        <v>200</v>
      </c>
      <c r="C176" s="786"/>
      <c r="D176" s="786"/>
      <c r="E176" s="120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21"/>
      <c r="AL176" s="121"/>
      <c r="AM176" s="121"/>
    </row>
    <row r="177" spans="1:39" ht="12" customHeight="1">
      <c r="A177" s="118"/>
      <c r="B177" s="786" t="s">
        <v>201</v>
      </c>
      <c r="C177" s="786"/>
      <c r="D177" s="786"/>
      <c r="E177" s="120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21"/>
      <c r="AL177" s="121"/>
      <c r="AM177" s="121"/>
    </row>
    <row r="178" spans="1:39" ht="12" customHeight="1">
      <c r="A178" s="118"/>
      <c r="B178" s="786" t="s">
        <v>202</v>
      </c>
      <c r="C178" s="786"/>
      <c r="D178" s="786"/>
      <c r="E178" s="120"/>
      <c r="F178" s="118"/>
      <c r="G178" s="118"/>
      <c r="H178" s="118"/>
      <c r="I178" s="118"/>
      <c r="J178" s="118"/>
      <c r="K178" s="118"/>
      <c r="L178" s="118"/>
      <c r="M178" s="118" t="s">
        <v>94</v>
      </c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21"/>
      <c r="AL178" s="121"/>
      <c r="AM178" s="121"/>
    </row>
    <row r="179" spans="1:39" ht="12" customHeight="1">
      <c r="A179" s="118"/>
      <c r="B179" s="786" t="s">
        <v>203</v>
      </c>
      <c r="C179" s="786"/>
      <c r="D179" s="786"/>
      <c r="E179" s="120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21"/>
      <c r="AL179" s="121"/>
      <c r="AM179" s="121"/>
    </row>
    <row r="180" spans="1:39" ht="12" customHeight="1">
      <c r="A180" s="118"/>
      <c r="B180" s="787" t="s">
        <v>204</v>
      </c>
      <c r="C180" s="787"/>
      <c r="D180" s="787"/>
      <c r="E180" s="120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21"/>
      <c r="AL180" s="121"/>
      <c r="AM180" s="121"/>
    </row>
    <row r="181" spans="1:5" ht="15" thickBot="1">
      <c r="A181" s="118"/>
      <c r="B181" s="785" t="s">
        <v>205</v>
      </c>
      <c r="C181" s="785"/>
      <c r="D181" s="785"/>
      <c r="E181" s="120"/>
    </row>
  </sheetData>
  <sheetProtection selectLockedCells="1" selectUnlockedCells="1"/>
  <mergeCells count="50">
    <mergeCell ref="AL135:AL136"/>
    <mergeCell ref="AM135:AM136"/>
    <mergeCell ref="AK160:AK161"/>
    <mergeCell ref="B175:D175"/>
    <mergeCell ref="E135:E136"/>
    <mergeCell ref="F156:AJ156"/>
    <mergeCell ref="AI152:AJ152"/>
    <mergeCell ref="F142:H142"/>
    <mergeCell ref="B181:D181"/>
    <mergeCell ref="B176:D176"/>
    <mergeCell ref="B177:D177"/>
    <mergeCell ref="B178:D178"/>
    <mergeCell ref="B179:D179"/>
    <mergeCell ref="B180:D180"/>
    <mergeCell ref="AM108:AM109"/>
    <mergeCell ref="AK82:AK83"/>
    <mergeCell ref="AL82:AL83"/>
    <mergeCell ref="AM82:AM83"/>
    <mergeCell ref="F129:AJ129"/>
    <mergeCell ref="AL160:AL161"/>
    <mergeCell ref="AK108:AK109"/>
    <mergeCell ref="AL108:AL109"/>
    <mergeCell ref="AC125:AJ125"/>
    <mergeCell ref="AM160:AM161"/>
    <mergeCell ref="F103:AJ103"/>
    <mergeCell ref="E56:E57"/>
    <mergeCell ref="W45:AJ45"/>
    <mergeCell ref="E160:E161"/>
    <mergeCell ref="E108:E109"/>
    <mergeCell ref="AK135:AK136"/>
    <mergeCell ref="J68:R68"/>
    <mergeCell ref="J89:AJ89"/>
    <mergeCell ref="Q145:AJ145"/>
    <mergeCell ref="E82:E83"/>
    <mergeCell ref="AL56:AL57"/>
    <mergeCell ref="AM56:AM57"/>
    <mergeCell ref="AL29:AL30"/>
    <mergeCell ref="F11:AJ11"/>
    <mergeCell ref="W19:AJ19"/>
    <mergeCell ref="AK29:AK30"/>
    <mergeCell ref="AK56:AK57"/>
    <mergeCell ref="A1:AM2"/>
    <mergeCell ref="E3:E4"/>
    <mergeCell ref="AK3:AK4"/>
    <mergeCell ref="AL3:AL4"/>
    <mergeCell ref="AM3:AM4"/>
    <mergeCell ref="K31:Y31"/>
    <mergeCell ref="F9:O9"/>
    <mergeCell ref="AM29:AM30"/>
    <mergeCell ref="E29:E30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zoomScale="120" zoomScaleNormal="120" zoomScalePageLayoutView="0" workbookViewId="0" topLeftCell="A1">
      <selection activeCell="T21" sqref="T21"/>
    </sheetView>
  </sheetViews>
  <sheetFormatPr defaultColWidth="11.57421875" defaultRowHeight="15"/>
  <cols>
    <col min="1" max="1" width="5.421875" style="38" customWidth="1"/>
    <col min="2" max="2" width="20.7109375" style="38" customWidth="1"/>
    <col min="3" max="3" width="11.57421875" style="38" customWidth="1"/>
    <col min="4" max="4" width="6.57421875" style="38" customWidth="1"/>
    <col min="5" max="5" width="6.140625" style="39" customWidth="1"/>
    <col min="6" max="36" width="2.8515625" style="38" customWidth="1"/>
    <col min="37" max="38" width="3.421875" style="40" customWidth="1"/>
    <col min="39" max="39" width="4.28125" style="40" customWidth="1"/>
    <col min="40" max="226" width="9.140625" style="38" customWidth="1"/>
    <col min="227" max="243" width="9.140625" style="0" customWidth="1"/>
  </cols>
  <sheetData>
    <row r="1" spans="1:41" s="41" customFormat="1" ht="9.75" customHeight="1">
      <c r="A1" s="793" t="s">
        <v>270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3"/>
      <c r="U1" s="793"/>
      <c r="V1" s="793"/>
      <c r="W1" s="793"/>
      <c r="X1" s="793"/>
      <c r="Y1" s="793"/>
      <c r="Z1" s="793"/>
      <c r="AA1" s="793"/>
      <c r="AB1" s="793"/>
      <c r="AC1" s="793"/>
      <c r="AD1" s="793"/>
      <c r="AE1" s="793"/>
      <c r="AF1" s="793"/>
      <c r="AG1" s="793"/>
      <c r="AH1" s="793"/>
      <c r="AI1" s="793"/>
      <c r="AJ1" s="793"/>
      <c r="AK1" s="793"/>
      <c r="AL1" s="793"/>
      <c r="AM1" s="793"/>
      <c r="AN1" s="122"/>
      <c r="AO1" s="123"/>
    </row>
    <row r="2" spans="1:41" s="41" customFormat="1" ht="9.75" customHeight="1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  <c r="AL2" s="793"/>
      <c r="AM2" s="793"/>
      <c r="AN2" s="123"/>
      <c r="AO2" s="123"/>
    </row>
    <row r="3" spans="1:41" s="45" customFormat="1" ht="24" customHeight="1" thickBot="1">
      <c r="A3" s="794"/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794"/>
      <c r="AN3" s="123"/>
      <c r="AO3" s="123"/>
    </row>
    <row r="4" spans="1:41" s="45" customFormat="1" ht="15.75" customHeight="1" thickBot="1">
      <c r="A4" s="170" t="s">
        <v>16</v>
      </c>
      <c r="B4" s="171" t="s">
        <v>0</v>
      </c>
      <c r="C4" s="171" t="s">
        <v>43</v>
      </c>
      <c r="D4" s="172" t="s">
        <v>1</v>
      </c>
      <c r="E4" s="795" t="s">
        <v>2</v>
      </c>
      <c r="F4" s="206">
        <v>1</v>
      </c>
      <c r="G4" s="206">
        <v>2</v>
      </c>
      <c r="H4" s="206">
        <v>3</v>
      </c>
      <c r="I4" s="206">
        <v>4</v>
      </c>
      <c r="J4" s="206">
        <v>5</v>
      </c>
      <c r="K4" s="206">
        <v>6</v>
      </c>
      <c r="L4" s="206">
        <v>7</v>
      </c>
      <c r="M4" s="206">
        <v>8</v>
      </c>
      <c r="N4" s="206">
        <v>9</v>
      </c>
      <c r="O4" s="206">
        <v>10</v>
      </c>
      <c r="P4" s="206">
        <v>11</v>
      </c>
      <c r="Q4" s="206">
        <v>12</v>
      </c>
      <c r="R4" s="206">
        <v>13</v>
      </c>
      <c r="S4" s="206">
        <v>14</v>
      </c>
      <c r="T4" s="206">
        <v>15</v>
      </c>
      <c r="U4" s="206">
        <v>16</v>
      </c>
      <c r="V4" s="206">
        <v>17</v>
      </c>
      <c r="W4" s="206">
        <v>18</v>
      </c>
      <c r="X4" s="206">
        <v>19</v>
      </c>
      <c r="Y4" s="206">
        <v>20</v>
      </c>
      <c r="Z4" s="206">
        <v>21</v>
      </c>
      <c r="AA4" s="206">
        <v>22</v>
      </c>
      <c r="AB4" s="206">
        <v>23</v>
      </c>
      <c r="AC4" s="206">
        <v>24</v>
      </c>
      <c r="AD4" s="206">
        <v>25</v>
      </c>
      <c r="AE4" s="206">
        <v>26</v>
      </c>
      <c r="AF4" s="206">
        <v>27</v>
      </c>
      <c r="AG4" s="206">
        <v>28</v>
      </c>
      <c r="AH4" s="206">
        <v>29</v>
      </c>
      <c r="AI4" s="206">
        <v>30</v>
      </c>
      <c r="AJ4" s="206">
        <v>31</v>
      </c>
      <c r="AK4" s="637" t="s">
        <v>3</v>
      </c>
      <c r="AL4" s="639" t="s">
        <v>4</v>
      </c>
      <c r="AM4" s="641" t="s">
        <v>5</v>
      </c>
      <c r="AN4" s="41"/>
      <c r="AO4" s="41"/>
    </row>
    <row r="5" spans="1:41" s="45" customFormat="1" ht="15.75" customHeight="1">
      <c r="A5" s="173"/>
      <c r="B5" s="174" t="s">
        <v>206</v>
      </c>
      <c r="C5" s="174"/>
      <c r="D5" s="175"/>
      <c r="E5" s="792"/>
      <c r="F5" s="210" t="s">
        <v>9</v>
      </c>
      <c r="G5" s="210" t="s">
        <v>8</v>
      </c>
      <c r="H5" s="210" t="s">
        <v>10</v>
      </c>
      <c r="I5" s="210" t="s">
        <v>11</v>
      </c>
      <c r="J5" s="210" t="s">
        <v>11</v>
      </c>
      <c r="K5" s="210" t="s">
        <v>8</v>
      </c>
      <c r="L5" s="210" t="s">
        <v>8</v>
      </c>
      <c r="M5" s="210" t="s">
        <v>9</v>
      </c>
      <c r="N5" s="210" t="s">
        <v>8</v>
      </c>
      <c r="O5" s="210" t="s">
        <v>10</v>
      </c>
      <c r="P5" s="210" t="s">
        <v>11</v>
      </c>
      <c r="Q5" s="210" t="s">
        <v>11</v>
      </c>
      <c r="R5" s="210" t="s">
        <v>8</v>
      </c>
      <c r="S5" s="210" t="s">
        <v>8</v>
      </c>
      <c r="T5" s="210" t="s">
        <v>9</v>
      </c>
      <c r="U5" s="210" t="s">
        <v>8</v>
      </c>
      <c r="V5" s="210" t="s">
        <v>10</v>
      </c>
      <c r="W5" s="210" t="s">
        <v>11</v>
      </c>
      <c r="X5" s="210" t="s">
        <v>11</v>
      </c>
      <c r="Y5" s="210" t="s">
        <v>8</v>
      </c>
      <c r="Z5" s="210" t="s">
        <v>8</v>
      </c>
      <c r="AA5" s="210" t="s">
        <v>9</v>
      </c>
      <c r="AB5" s="210" t="s">
        <v>8</v>
      </c>
      <c r="AC5" s="210" t="s">
        <v>10</v>
      </c>
      <c r="AD5" s="210" t="s">
        <v>11</v>
      </c>
      <c r="AE5" s="210" t="s">
        <v>11</v>
      </c>
      <c r="AF5" s="210" t="s">
        <v>8</v>
      </c>
      <c r="AG5" s="210" t="s">
        <v>8</v>
      </c>
      <c r="AH5" s="210" t="s">
        <v>9</v>
      </c>
      <c r="AI5" s="210" t="s">
        <v>8</v>
      </c>
      <c r="AJ5" s="210" t="s">
        <v>10</v>
      </c>
      <c r="AK5" s="637"/>
      <c r="AL5" s="639"/>
      <c r="AM5" s="641"/>
      <c r="AN5" s="41"/>
      <c r="AO5" s="41"/>
    </row>
    <row r="6" spans="1:39" s="45" customFormat="1" ht="15.75" customHeight="1">
      <c r="A6" s="131">
        <v>136212</v>
      </c>
      <c r="B6" s="132" t="s">
        <v>207</v>
      </c>
      <c r="C6" s="133">
        <v>6217</v>
      </c>
      <c r="D6" s="134"/>
      <c r="E6" s="135" t="s">
        <v>24</v>
      </c>
      <c r="F6" s="312"/>
      <c r="G6" s="185" t="s">
        <v>15</v>
      </c>
      <c r="H6" s="197" t="s">
        <v>15</v>
      </c>
      <c r="I6" s="197" t="s">
        <v>15</v>
      </c>
      <c r="J6" s="197" t="s">
        <v>15</v>
      </c>
      <c r="K6" s="197" t="s">
        <v>15</v>
      </c>
      <c r="L6" s="313"/>
      <c r="M6" s="312"/>
      <c r="N6" s="185" t="s">
        <v>15</v>
      </c>
      <c r="O6" s="197" t="s">
        <v>15</v>
      </c>
      <c r="P6" s="197" t="s">
        <v>15</v>
      </c>
      <c r="Q6" s="197" t="s">
        <v>15</v>
      </c>
      <c r="R6" s="197" t="s">
        <v>15</v>
      </c>
      <c r="S6" s="313"/>
      <c r="T6" s="312"/>
      <c r="U6" s="185" t="s">
        <v>15</v>
      </c>
      <c r="V6" s="197" t="s">
        <v>15</v>
      </c>
      <c r="W6" s="197" t="s">
        <v>15</v>
      </c>
      <c r="X6" s="197" t="s">
        <v>15</v>
      </c>
      <c r="Y6" s="197" t="s">
        <v>15</v>
      </c>
      <c r="Z6" s="313"/>
      <c r="AA6" s="312"/>
      <c r="AB6" s="185" t="s">
        <v>15</v>
      </c>
      <c r="AC6" s="197" t="s">
        <v>15</v>
      </c>
      <c r="AD6" s="197" t="s">
        <v>15</v>
      </c>
      <c r="AE6" s="197" t="s">
        <v>15</v>
      </c>
      <c r="AF6" s="197" t="s">
        <v>15</v>
      </c>
      <c r="AG6" s="313"/>
      <c r="AH6" s="313"/>
      <c r="AI6" s="197" t="s">
        <v>15</v>
      </c>
      <c r="AJ6" s="197" t="s">
        <v>15</v>
      </c>
      <c r="AK6" s="212">
        <v>132</v>
      </c>
      <c r="AL6" s="180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181">
        <f>SUM(AL6-132)</f>
        <v>0</v>
      </c>
    </row>
    <row r="7" spans="1:39" s="45" customFormat="1" ht="15.75" customHeight="1">
      <c r="A7" s="176" t="s">
        <v>16</v>
      </c>
      <c r="B7" s="177" t="s">
        <v>0</v>
      </c>
      <c r="C7" s="177" t="s">
        <v>43</v>
      </c>
      <c r="D7" s="175" t="s">
        <v>1</v>
      </c>
      <c r="E7" s="792" t="s">
        <v>2</v>
      </c>
      <c r="F7" s="211">
        <v>1</v>
      </c>
      <c r="G7" s="211">
        <v>2</v>
      </c>
      <c r="H7" s="211">
        <v>3</v>
      </c>
      <c r="I7" s="211">
        <v>4</v>
      </c>
      <c r="J7" s="211">
        <v>5</v>
      </c>
      <c r="K7" s="211">
        <v>6</v>
      </c>
      <c r="L7" s="211">
        <v>7</v>
      </c>
      <c r="M7" s="211">
        <v>8</v>
      </c>
      <c r="N7" s="211">
        <v>9</v>
      </c>
      <c r="O7" s="211">
        <v>10</v>
      </c>
      <c r="P7" s="211">
        <v>11</v>
      </c>
      <c r="Q7" s="211">
        <v>12</v>
      </c>
      <c r="R7" s="211">
        <v>13</v>
      </c>
      <c r="S7" s="211">
        <v>14</v>
      </c>
      <c r="T7" s="211">
        <v>15</v>
      </c>
      <c r="U7" s="211">
        <v>16</v>
      </c>
      <c r="V7" s="211">
        <v>17</v>
      </c>
      <c r="W7" s="211">
        <v>18</v>
      </c>
      <c r="X7" s="211">
        <v>19</v>
      </c>
      <c r="Y7" s="211">
        <v>20</v>
      </c>
      <c r="Z7" s="211">
        <v>21</v>
      </c>
      <c r="AA7" s="211">
        <v>22</v>
      </c>
      <c r="AB7" s="211">
        <v>23</v>
      </c>
      <c r="AC7" s="211">
        <v>24</v>
      </c>
      <c r="AD7" s="211">
        <v>25</v>
      </c>
      <c r="AE7" s="211">
        <v>26</v>
      </c>
      <c r="AF7" s="211">
        <v>27</v>
      </c>
      <c r="AG7" s="211">
        <v>28</v>
      </c>
      <c r="AH7" s="211">
        <v>29</v>
      </c>
      <c r="AI7" s="211">
        <v>30</v>
      </c>
      <c r="AJ7" s="211">
        <v>31</v>
      </c>
      <c r="AK7" s="644" t="s">
        <v>3</v>
      </c>
      <c r="AL7" s="645" t="s">
        <v>4</v>
      </c>
      <c r="AM7" s="646" t="s">
        <v>5</v>
      </c>
    </row>
    <row r="8" spans="1:41" s="45" customFormat="1" ht="15.75" customHeight="1">
      <c r="A8" s="176"/>
      <c r="B8" s="174" t="s">
        <v>208</v>
      </c>
      <c r="C8" s="174"/>
      <c r="D8" s="175"/>
      <c r="E8" s="792"/>
      <c r="F8" s="210" t="s">
        <v>9</v>
      </c>
      <c r="G8" s="210" t="s">
        <v>8</v>
      </c>
      <c r="H8" s="210" t="s">
        <v>10</v>
      </c>
      <c r="I8" s="210" t="s">
        <v>11</v>
      </c>
      <c r="J8" s="210" t="s">
        <v>11</v>
      </c>
      <c r="K8" s="210" t="s">
        <v>8</v>
      </c>
      <c r="L8" s="210" t="s">
        <v>8</v>
      </c>
      <c r="M8" s="210" t="s">
        <v>9</v>
      </c>
      <c r="N8" s="210" t="s">
        <v>8</v>
      </c>
      <c r="O8" s="210" t="s">
        <v>10</v>
      </c>
      <c r="P8" s="210" t="s">
        <v>11</v>
      </c>
      <c r="Q8" s="210" t="s">
        <v>11</v>
      </c>
      <c r="R8" s="210" t="s">
        <v>8</v>
      </c>
      <c r="S8" s="210" t="s">
        <v>8</v>
      </c>
      <c r="T8" s="210" t="s">
        <v>9</v>
      </c>
      <c r="U8" s="210" t="s">
        <v>8</v>
      </c>
      <c r="V8" s="210" t="s">
        <v>10</v>
      </c>
      <c r="W8" s="210" t="s">
        <v>11</v>
      </c>
      <c r="X8" s="210" t="s">
        <v>11</v>
      </c>
      <c r="Y8" s="210" t="s">
        <v>8</v>
      </c>
      <c r="Z8" s="210" t="s">
        <v>8</v>
      </c>
      <c r="AA8" s="210" t="s">
        <v>9</v>
      </c>
      <c r="AB8" s="210" t="s">
        <v>8</v>
      </c>
      <c r="AC8" s="210" t="s">
        <v>10</v>
      </c>
      <c r="AD8" s="210" t="s">
        <v>11</v>
      </c>
      <c r="AE8" s="210" t="s">
        <v>11</v>
      </c>
      <c r="AF8" s="210" t="s">
        <v>8</v>
      </c>
      <c r="AG8" s="210" t="s">
        <v>8</v>
      </c>
      <c r="AH8" s="210" t="s">
        <v>9</v>
      </c>
      <c r="AI8" s="210" t="s">
        <v>8</v>
      </c>
      <c r="AJ8" s="210" t="s">
        <v>10</v>
      </c>
      <c r="AK8" s="644"/>
      <c r="AL8" s="645"/>
      <c r="AM8" s="646"/>
      <c r="AN8" s="41"/>
      <c r="AO8" s="41"/>
    </row>
    <row r="9" spans="1:41" s="45" customFormat="1" ht="15.75" customHeight="1">
      <c r="A9" s="136">
        <v>145076</v>
      </c>
      <c r="B9" s="137" t="s">
        <v>209</v>
      </c>
      <c r="C9" s="138"/>
      <c r="D9" s="139" t="s">
        <v>210</v>
      </c>
      <c r="E9" s="140" t="s">
        <v>211</v>
      </c>
      <c r="F9" s="312"/>
      <c r="G9" s="185" t="s">
        <v>20</v>
      </c>
      <c r="H9" s="197"/>
      <c r="I9" s="197" t="s">
        <v>20</v>
      </c>
      <c r="J9" s="197" t="s">
        <v>20</v>
      </c>
      <c r="K9" s="197"/>
      <c r="L9" s="313"/>
      <c r="M9" s="312" t="s">
        <v>20</v>
      </c>
      <c r="N9" s="185"/>
      <c r="O9" s="197"/>
      <c r="P9" s="197" t="s">
        <v>20</v>
      </c>
      <c r="Q9" s="197"/>
      <c r="R9" s="197"/>
      <c r="S9" s="313" t="s">
        <v>20</v>
      </c>
      <c r="T9" s="312"/>
      <c r="U9" s="185"/>
      <c r="V9" s="197" t="s">
        <v>20</v>
      </c>
      <c r="W9" s="197"/>
      <c r="X9" s="197"/>
      <c r="Y9" s="197" t="s">
        <v>20</v>
      </c>
      <c r="Z9" s="313"/>
      <c r="AA9" s="312"/>
      <c r="AB9" s="185" t="s">
        <v>20</v>
      </c>
      <c r="AC9" s="197"/>
      <c r="AD9" s="197"/>
      <c r="AE9" s="197" t="s">
        <v>20</v>
      </c>
      <c r="AF9" s="197"/>
      <c r="AG9" s="313"/>
      <c r="AH9" s="313" t="s">
        <v>20</v>
      </c>
      <c r="AI9" s="197"/>
      <c r="AJ9" s="197"/>
      <c r="AK9" s="212">
        <v>132</v>
      </c>
      <c r="AL9" s="180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181">
        <f>SUM(AL9-132)</f>
        <v>0</v>
      </c>
      <c r="AN9" s="41"/>
      <c r="AO9" s="41"/>
    </row>
    <row r="10" spans="1:41" s="45" customFormat="1" ht="15.75" customHeight="1">
      <c r="A10" s="141">
        <v>151386</v>
      </c>
      <c r="B10" s="137" t="s">
        <v>212</v>
      </c>
      <c r="C10" s="138"/>
      <c r="D10" s="139" t="s">
        <v>213</v>
      </c>
      <c r="E10" s="140" t="s">
        <v>211</v>
      </c>
      <c r="F10" s="312"/>
      <c r="G10" s="185"/>
      <c r="H10" s="197" t="s">
        <v>20</v>
      </c>
      <c r="I10" s="220"/>
      <c r="J10" s="220"/>
      <c r="K10" s="197" t="s">
        <v>20</v>
      </c>
      <c r="L10" s="313" t="s">
        <v>20</v>
      </c>
      <c r="M10" s="312"/>
      <c r="N10" s="185" t="s">
        <v>20</v>
      </c>
      <c r="O10" s="220"/>
      <c r="P10" s="197"/>
      <c r="Q10" s="197" t="s">
        <v>20</v>
      </c>
      <c r="R10" s="220"/>
      <c r="S10" s="313"/>
      <c r="T10" s="651" t="s">
        <v>273</v>
      </c>
      <c r="U10" s="652"/>
      <c r="V10" s="652"/>
      <c r="W10" s="652"/>
      <c r="X10" s="652"/>
      <c r="Y10" s="652"/>
      <c r="Z10" s="652"/>
      <c r="AA10" s="652"/>
      <c r="AB10" s="652"/>
      <c r="AC10" s="653"/>
      <c r="AD10" s="220"/>
      <c r="AE10" s="197"/>
      <c r="AF10" s="197" t="s">
        <v>20</v>
      </c>
      <c r="AG10" s="313"/>
      <c r="AH10" s="313"/>
      <c r="AI10" s="197" t="s">
        <v>20</v>
      </c>
      <c r="AJ10" s="197"/>
      <c r="AK10" s="212">
        <v>132</v>
      </c>
      <c r="AL10" s="180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84</v>
      </c>
      <c r="AM10" s="181">
        <f>SUM(AL10-90)</f>
        <v>-6</v>
      </c>
      <c r="AN10" s="41"/>
      <c r="AO10" s="41"/>
    </row>
    <row r="11" spans="1:41" s="45" customFormat="1" ht="15.75" customHeight="1">
      <c r="A11" s="141">
        <v>150673</v>
      </c>
      <c r="B11" s="137" t="s">
        <v>216</v>
      </c>
      <c r="C11" s="138"/>
      <c r="D11" s="139" t="s">
        <v>215</v>
      </c>
      <c r="E11" s="140" t="s">
        <v>211</v>
      </c>
      <c r="F11" s="651" t="s">
        <v>19</v>
      </c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3"/>
      <c r="R11" s="197" t="s">
        <v>20</v>
      </c>
      <c r="S11" s="313"/>
      <c r="T11" s="313"/>
      <c r="U11" s="197" t="s">
        <v>20</v>
      </c>
      <c r="V11" s="197"/>
      <c r="W11" s="197"/>
      <c r="X11" s="197" t="s">
        <v>20</v>
      </c>
      <c r="Y11" s="197"/>
      <c r="Z11" s="313"/>
      <c r="AA11" s="313" t="s">
        <v>20</v>
      </c>
      <c r="AB11" s="197"/>
      <c r="AC11" s="197"/>
      <c r="AD11" s="197" t="s">
        <v>20</v>
      </c>
      <c r="AE11" s="197"/>
      <c r="AF11" s="197"/>
      <c r="AG11" s="313" t="s">
        <v>20</v>
      </c>
      <c r="AH11" s="313"/>
      <c r="AI11" s="197"/>
      <c r="AJ11" s="197" t="s">
        <v>20</v>
      </c>
      <c r="AK11" s="212">
        <v>132</v>
      </c>
      <c r="AL11" s="180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84</v>
      </c>
      <c r="AM11" s="181">
        <f>SUM(AL11-78)</f>
        <v>6</v>
      </c>
      <c r="AN11" s="41"/>
      <c r="AO11" s="41"/>
    </row>
    <row r="12" spans="1:41" s="45" customFormat="1" ht="15.75" customHeight="1">
      <c r="A12" s="141"/>
      <c r="B12" s="137" t="s">
        <v>214</v>
      </c>
      <c r="C12" s="138"/>
      <c r="D12" s="139" t="s">
        <v>215</v>
      </c>
      <c r="E12" s="140" t="s">
        <v>211</v>
      </c>
      <c r="F12" s="791" t="s">
        <v>222</v>
      </c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1"/>
      <c r="AJ12" s="791"/>
      <c r="AK12" s="215"/>
      <c r="AL12" s="216"/>
      <c r="AM12" s="217"/>
      <c r="AN12" s="41"/>
      <c r="AO12" s="41"/>
    </row>
    <row r="13" spans="1:41" s="45" customFormat="1" ht="15.75" customHeight="1">
      <c r="A13" s="49">
        <v>151700</v>
      </c>
      <c r="B13" s="55" t="s">
        <v>82</v>
      </c>
      <c r="C13" s="138"/>
      <c r="D13" s="139" t="s">
        <v>234</v>
      </c>
      <c r="E13" s="140" t="s">
        <v>211</v>
      </c>
      <c r="F13" s="290"/>
      <c r="G13" s="289"/>
      <c r="H13" s="220"/>
      <c r="I13" s="220"/>
      <c r="J13" s="220"/>
      <c r="K13" s="220"/>
      <c r="L13" s="266"/>
      <c r="M13" s="290"/>
      <c r="N13" s="289"/>
      <c r="O13" s="220" t="s">
        <v>20</v>
      </c>
      <c r="P13" s="220"/>
      <c r="Q13" s="220"/>
      <c r="R13" s="220"/>
      <c r="S13" s="266"/>
      <c r="T13" s="290"/>
      <c r="U13" s="289"/>
      <c r="V13" s="220"/>
      <c r="W13" s="220"/>
      <c r="X13" s="220"/>
      <c r="Y13" s="220"/>
      <c r="Z13" s="266" t="s">
        <v>20</v>
      </c>
      <c r="AA13" s="290"/>
      <c r="AB13" s="289"/>
      <c r="AC13" s="220"/>
      <c r="AD13" s="220"/>
      <c r="AE13" s="220"/>
      <c r="AF13" s="220"/>
      <c r="AG13" s="266"/>
      <c r="AH13" s="266"/>
      <c r="AI13" s="220"/>
      <c r="AJ13" s="220"/>
      <c r="AK13" s="215"/>
      <c r="AL13" s="180"/>
      <c r="AM13" s="180">
        <f>COUNTIF(F13:AL13,"T")*6+COUNTIF(F13:AL13,"P")*12+COUNTIF(F13:AL13,"M")*6+COUNTIF(F13:AL13,"I")*6+COUNTIF(F13:AL13,"N")*12+COUNTIF(F13:AL13,"TI")*11+COUNTIF(F13:AL13,"MT")*12+COUNTIF(F13:AL13,"MN")*18+COUNTIF(F13:AL13,"PI")*17+COUNTIF(F13:AL13,"TN")*18+COUNTIF(F13:AL13,"NB")*6+COUNTIF(F13:AL13,"AF")*6</f>
        <v>24</v>
      </c>
      <c r="AN13" s="41"/>
      <c r="AO13" s="41"/>
    </row>
    <row r="14" spans="1:41" s="45" customFormat="1" ht="15.75" customHeight="1">
      <c r="A14" s="49">
        <v>123374</v>
      </c>
      <c r="B14" s="55" t="s">
        <v>48</v>
      </c>
      <c r="C14" s="138"/>
      <c r="D14" s="139" t="s">
        <v>234</v>
      </c>
      <c r="E14" s="140" t="s">
        <v>211</v>
      </c>
      <c r="F14" s="290"/>
      <c r="G14" s="289"/>
      <c r="H14" s="220"/>
      <c r="I14" s="220"/>
      <c r="J14" s="220"/>
      <c r="K14" s="220"/>
      <c r="L14" s="266"/>
      <c r="M14" s="290"/>
      <c r="N14" s="289"/>
      <c r="O14" s="220"/>
      <c r="P14" s="220"/>
      <c r="Q14" s="220"/>
      <c r="R14" s="220"/>
      <c r="S14" s="266"/>
      <c r="T14" s="290" t="s">
        <v>20</v>
      </c>
      <c r="U14" s="289"/>
      <c r="V14" s="220"/>
      <c r="W14" s="220"/>
      <c r="X14" s="220"/>
      <c r="Y14" s="220"/>
      <c r="Z14" s="266"/>
      <c r="AA14" s="290"/>
      <c r="AB14" s="289"/>
      <c r="AC14" s="220"/>
      <c r="AD14" s="220"/>
      <c r="AE14" s="220"/>
      <c r="AF14" s="220"/>
      <c r="AG14" s="266"/>
      <c r="AH14" s="266"/>
      <c r="AI14" s="220"/>
      <c r="AJ14" s="220"/>
      <c r="AK14" s="215"/>
      <c r="AL14" s="180"/>
      <c r="AM14" s="180">
        <f>COUNTIF(F14:AL14,"T")*6+COUNTIF(F14:AL14,"P")*12+COUNTIF(F14:AL14,"M")*6+COUNTIF(F14:AL14,"I")*6+COUNTIF(F14:AL14,"N")*12+COUNTIF(F14:AL14,"TI")*11+COUNTIF(F14:AL14,"MT")*12+COUNTIF(F14:AL14,"MN")*18+COUNTIF(F14:AL14,"PI")*17+COUNTIF(F14:AL14,"TN")*18+COUNTIF(F14:AL14,"NB")*6+COUNTIF(F14:AL14,"AF")*6</f>
        <v>12</v>
      </c>
      <c r="AN14" s="41"/>
      <c r="AO14" s="41"/>
    </row>
    <row r="15" spans="1:41" s="45" customFormat="1" ht="15.75" customHeight="1">
      <c r="A15" s="49">
        <v>121800</v>
      </c>
      <c r="B15" s="55" t="s">
        <v>113</v>
      </c>
      <c r="C15" s="138"/>
      <c r="D15" s="139" t="s">
        <v>234</v>
      </c>
      <c r="E15" s="140" t="s">
        <v>211</v>
      </c>
      <c r="F15" s="290"/>
      <c r="G15" s="289"/>
      <c r="H15" s="220"/>
      <c r="I15" s="220"/>
      <c r="J15" s="220"/>
      <c r="K15" s="220"/>
      <c r="L15" s="266"/>
      <c r="M15" s="290"/>
      <c r="N15" s="289"/>
      <c r="O15" s="220"/>
      <c r="P15" s="220"/>
      <c r="Q15" s="220"/>
      <c r="R15" s="220"/>
      <c r="S15" s="266"/>
      <c r="T15" s="290"/>
      <c r="U15" s="289"/>
      <c r="V15" s="220"/>
      <c r="W15" s="220" t="s">
        <v>20</v>
      </c>
      <c r="X15" s="220"/>
      <c r="Y15" s="220"/>
      <c r="Z15" s="266"/>
      <c r="AA15" s="290"/>
      <c r="AB15" s="289"/>
      <c r="AC15" s="220" t="s">
        <v>20</v>
      </c>
      <c r="AD15" s="220"/>
      <c r="AE15" s="220"/>
      <c r="AF15" s="220"/>
      <c r="AG15" s="266"/>
      <c r="AH15" s="266"/>
      <c r="AI15" s="220"/>
      <c r="AJ15" s="220"/>
      <c r="AK15" s="215"/>
      <c r="AL15" s="180"/>
      <c r="AM15" s="180">
        <f>COUNTIF(F15:AL15,"T")*6+COUNTIF(F15:AL15,"P")*12+COUNTIF(F15:AL15,"M")*6+COUNTIF(F15:AL15,"I")*6+COUNTIF(F15:AL15,"N")*12+COUNTIF(F15:AL15,"TI")*11+COUNTIF(F15:AL15,"MT")*12+COUNTIF(F15:AL15,"MN")*18+COUNTIF(F15:AL15,"PI")*17+COUNTIF(F15:AL15,"TN")*18+COUNTIF(F15:AL15,"NB")*6+COUNTIF(F15:AL15,"AF")*6</f>
        <v>24</v>
      </c>
      <c r="AN15" s="41"/>
      <c r="AO15" s="41"/>
    </row>
    <row r="16" spans="1:39" s="45" customFormat="1" ht="15.75" customHeight="1" thickBot="1">
      <c r="A16" s="178" t="s">
        <v>16</v>
      </c>
      <c r="B16" s="177" t="s">
        <v>0</v>
      </c>
      <c r="C16" s="177" t="s">
        <v>43</v>
      </c>
      <c r="D16" s="175" t="s">
        <v>1</v>
      </c>
      <c r="E16" s="792" t="s">
        <v>2</v>
      </c>
      <c r="F16" s="211">
        <v>1</v>
      </c>
      <c r="G16" s="211">
        <v>2</v>
      </c>
      <c r="H16" s="211">
        <v>3</v>
      </c>
      <c r="I16" s="211">
        <v>4</v>
      </c>
      <c r="J16" s="211">
        <v>5</v>
      </c>
      <c r="K16" s="211">
        <v>6</v>
      </c>
      <c r="L16" s="211">
        <v>7</v>
      </c>
      <c r="M16" s="211">
        <v>8</v>
      </c>
      <c r="N16" s="211">
        <v>9</v>
      </c>
      <c r="O16" s="211">
        <v>10</v>
      </c>
      <c r="P16" s="211">
        <v>11</v>
      </c>
      <c r="Q16" s="211">
        <v>12</v>
      </c>
      <c r="R16" s="211">
        <v>13</v>
      </c>
      <c r="S16" s="211">
        <v>14</v>
      </c>
      <c r="T16" s="211">
        <v>15</v>
      </c>
      <c r="U16" s="211">
        <v>16</v>
      </c>
      <c r="V16" s="211">
        <v>17</v>
      </c>
      <c r="W16" s="211">
        <v>18</v>
      </c>
      <c r="X16" s="211">
        <v>19</v>
      </c>
      <c r="Y16" s="211">
        <v>20</v>
      </c>
      <c r="Z16" s="211">
        <v>21</v>
      </c>
      <c r="AA16" s="211">
        <v>22</v>
      </c>
      <c r="AB16" s="211">
        <v>23</v>
      </c>
      <c r="AC16" s="211">
        <v>24</v>
      </c>
      <c r="AD16" s="211">
        <v>25</v>
      </c>
      <c r="AE16" s="211">
        <v>26</v>
      </c>
      <c r="AF16" s="211">
        <v>27</v>
      </c>
      <c r="AG16" s="211">
        <v>28</v>
      </c>
      <c r="AH16" s="211">
        <v>29</v>
      </c>
      <c r="AI16" s="211">
        <v>30</v>
      </c>
      <c r="AJ16" s="211">
        <v>31</v>
      </c>
      <c r="AK16" s="644" t="s">
        <v>3</v>
      </c>
      <c r="AL16" s="645" t="s">
        <v>4</v>
      </c>
      <c r="AM16" s="646" t="s">
        <v>5</v>
      </c>
    </row>
    <row r="17" spans="1:41" s="45" customFormat="1" ht="15.75" customHeight="1">
      <c r="A17" s="178"/>
      <c r="B17" s="174" t="s">
        <v>217</v>
      </c>
      <c r="C17" s="174"/>
      <c r="D17" s="175"/>
      <c r="E17" s="792"/>
      <c r="F17" s="210" t="s">
        <v>9</v>
      </c>
      <c r="G17" s="210" t="s">
        <v>8</v>
      </c>
      <c r="H17" s="210" t="s">
        <v>10</v>
      </c>
      <c r="I17" s="210" t="s">
        <v>11</v>
      </c>
      <c r="J17" s="210" t="s">
        <v>11</v>
      </c>
      <c r="K17" s="210" t="s">
        <v>8</v>
      </c>
      <c r="L17" s="210" t="s">
        <v>8</v>
      </c>
      <c r="M17" s="210" t="s">
        <v>9</v>
      </c>
      <c r="N17" s="210" t="s">
        <v>8</v>
      </c>
      <c r="O17" s="210" t="s">
        <v>10</v>
      </c>
      <c r="P17" s="210" t="s">
        <v>11</v>
      </c>
      <c r="Q17" s="210" t="s">
        <v>11</v>
      </c>
      <c r="R17" s="210" t="s">
        <v>8</v>
      </c>
      <c r="S17" s="210" t="s">
        <v>8</v>
      </c>
      <c r="T17" s="210" t="s">
        <v>9</v>
      </c>
      <c r="U17" s="210" t="s">
        <v>8</v>
      </c>
      <c r="V17" s="210" t="s">
        <v>10</v>
      </c>
      <c r="W17" s="210" t="s">
        <v>11</v>
      </c>
      <c r="X17" s="210" t="s">
        <v>11</v>
      </c>
      <c r="Y17" s="210" t="s">
        <v>8</v>
      </c>
      <c r="Z17" s="210" t="s">
        <v>8</v>
      </c>
      <c r="AA17" s="210" t="s">
        <v>9</v>
      </c>
      <c r="AB17" s="210" t="s">
        <v>8</v>
      </c>
      <c r="AC17" s="210" t="s">
        <v>10</v>
      </c>
      <c r="AD17" s="210" t="s">
        <v>11</v>
      </c>
      <c r="AE17" s="210" t="s">
        <v>11</v>
      </c>
      <c r="AF17" s="210" t="s">
        <v>8</v>
      </c>
      <c r="AG17" s="210" t="s">
        <v>8</v>
      </c>
      <c r="AH17" s="210" t="s">
        <v>9</v>
      </c>
      <c r="AI17" s="210" t="s">
        <v>8</v>
      </c>
      <c r="AJ17" s="210" t="s">
        <v>10</v>
      </c>
      <c r="AK17" s="637"/>
      <c r="AL17" s="639"/>
      <c r="AM17" s="641"/>
      <c r="AN17" s="41"/>
      <c r="AO17" s="41"/>
    </row>
    <row r="18" spans="1:39" s="45" customFormat="1" ht="15.75" customHeight="1" thickBot="1">
      <c r="A18" s="142"/>
      <c r="B18" s="143" t="s">
        <v>218</v>
      </c>
      <c r="C18" s="144">
        <v>8500</v>
      </c>
      <c r="D18" s="145"/>
      <c r="E18" s="146" t="s">
        <v>24</v>
      </c>
      <c r="F18" s="218"/>
      <c r="G18" s="200" t="s">
        <v>15</v>
      </c>
      <c r="H18" s="201" t="s">
        <v>15</v>
      </c>
      <c r="I18" s="201" t="s">
        <v>15</v>
      </c>
      <c r="J18" s="201" t="s">
        <v>15</v>
      </c>
      <c r="K18" s="201" t="s">
        <v>15</v>
      </c>
      <c r="L18" s="202"/>
      <c r="M18" s="218"/>
      <c r="N18" s="200" t="s">
        <v>15</v>
      </c>
      <c r="O18" s="201" t="s">
        <v>15</v>
      </c>
      <c r="P18" s="201" t="s">
        <v>15</v>
      </c>
      <c r="Q18" s="201" t="s">
        <v>15</v>
      </c>
      <c r="R18" s="201" t="s">
        <v>15</v>
      </c>
      <c r="S18" s="202"/>
      <c r="T18" s="218"/>
      <c r="U18" s="200" t="s">
        <v>15</v>
      </c>
      <c r="V18" s="201" t="s">
        <v>15</v>
      </c>
      <c r="W18" s="201" t="s">
        <v>15</v>
      </c>
      <c r="X18" s="201" t="s">
        <v>15</v>
      </c>
      <c r="Y18" s="201" t="s">
        <v>15</v>
      </c>
      <c r="Z18" s="202"/>
      <c r="AA18" s="218"/>
      <c r="AB18" s="200" t="s">
        <v>15</v>
      </c>
      <c r="AC18" s="201" t="s">
        <v>15</v>
      </c>
      <c r="AD18" s="201" t="s">
        <v>15</v>
      </c>
      <c r="AE18" s="201" t="s">
        <v>15</v>
      </c>
      <c r="AF18" s="201" t="s">
        <v>15</v>
      </c>
      <c r="AG18" s="202"/>
      <c r="AH18" s="202"/>
      <c r="AI18" s="201" t="s">
        <v>15</v>
      </c>
      <c r="AJ18" s="201" t="s">
        <v>15</v>
      </c>
      <c r="AK18" s="219">
        <v>132</v>
      </c>
      <c r="AL18" s="183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132</v>
      </c>
      <c r="AM18" s="184">
        <f>SUM(AL18-132)</f>
        <v>0</v>
      </c>
    </row>
    <row r="19" spans="1:41" ht="14.25">
      <c r="A19" s="125"/>
      <c r="B19" s="796"/>
      <c r="C19" s="796"/>
      <c r="D19" s="796"/>
      <c r="E19" s="124"/>
      <c r="F19" s="268"/>
      <c r="G19" s="268"/>
      <c r="H19" s="268"/>
      <c r="I19" s="268"/>
      <c r="J19" s="268"/>
      <c r="K19" s="268"/>
      <c r="L19" s="268"/>
      <c r="M19" s="269"/>
      <c r="N19" s="267"/>
      <c r="O19" s="267"/>
      <c r="P19" s="267"/>
      <c r="Q19" s="267"/>
      <c r="R19" s="267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7"/>
      <c r="AK19" s="124"/>
      <c r="AN19"/>
      <c r="AO19"/>
    </row>
    <row r="20" spans="1:37" ht="12.75" customHeight="1">
      <c r="A20" s="126"/>
      <c r="B20" s="797" t="s">
        <v>219</v>
      </c>
      <c r="C20" s="797"/>
      <c r="D20" s="797"/>
      <c r="E20" s="124"/>
      <c r="F20" s="124"/>
      <c r="G20" s="124"/>
      <c r="H20" s="124"/>
      <c r="I20" s="124" t="s">
        <v>94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</row>
    <row r="21" spans="1:37" ht="12.75" customHeight="1">
      <c r="A21" s="126"/>
      <c r="B21" s="797" t="s">
        <v>220</v>
      </c>
      <c r="C21" s="797"/>
      <c r="D21" s="797"/>
      <c r="E21" s="124"/>
      <c r="F21" s="124"/>
      <c r="G21" s="124"/>
      <c r="H21" s="124"/>
      <c r="I21" s="124"/>
      <c r="J21" s="124"/>
      <c r="K21" s="124"/>
      <c r="L21" s="124"/>
      <c r="M21" s="124"/>
      <c r="N21" s="124" t="s">
        <v>94</v>
      </c>
      <c r="O21" s="124"/>
      <c r="P21" s="124"/>
      <c r="Q21" s="124"/>
      <c r="R21" s="124"/>
      <c r="S21" s="124"/>
      <c r="T21" s="124" t="s">
        <v>94</v>
      </c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</row>
    <row r="22" spans="1:32" ht="12.75" customHeight="1">
      <c r="A22" s="127"/>
      <c r="B22" s="797" t="s">
        <v>221</v>
      </c>
      <c r="C22" s="797"/>
      <c r="D22" s="797"/>
      <c r="M22" s="38" t="s">
        <v>94</v>
      </c>
      <c r="AF22" s="38" t="s">
        <v>94</v>
      </c>
    </row>
    <row r="23" spans="1:14" ht="12.75" customHeight="1">
      <c r="A23" s="128"/>
      <c r="B23" s="664" t="s">
        <v>40</v>
      </c>
      <c r="C23" s="664"/>
      <c r="D23" s="664"/>
      <c r="I23" s="38" t="s">
        <v>94</v>
      </c>
      <c r="N23" s="38" t="s">
        <v>94</v>
      </c>
    </row>
    <row r="24" spans="1:17" ht="12.75" customHeight="1">
      <c r="A24" s="129"/>
      <c r="B24" s="656" t="s">
        <v>41</v>
      </c>
      <c r="C24" s="656"/>
      <c r="D24" s="656"/>
      <c r="Q24" s="38" t="s">
        <v>94</v>
      </c>
    </row>
    <row r="25" spans="2:4" ht="12.75" customHeight="1" thickBot="1">
      <c r="B25" s="662" t="s">
        <v>42</v>
      </c>
      <c r="C25" s="662"/>
      <c r="D25" s="662"/>
    </row>
  </sheetData>
  <sheetProtection selectLockedCells="1" selectUnlockedCells="1"/>
  <mergeCells count="23">
    <mergeCell ref="B25:D25"/>
    <mergeCell ref="B19:D19"/>
    <mergeCell ref="B20:D20"/>
    <mergeCell ref="B21:D21"/>
    <mergeCell ref="B22:D22"/>
    <mergeCell ref="AM16:AM17"/>
    <mergeCell ref="B24:D24"/>
    <mergeCell ref="B23:D23"/>
    <mergeCell ref="AL4:AL5"/>
    <mergeCell ref="AM4:AM5"/>
    <mergeCell ref="A1:AM3"/>
    <mergeCell ref="E4:E5"/>
    <mergeCell ref="AK4:AK5"/>
    <mergeCell ref="E7:E8"/>
    <mergeCell ref="AK7:AK8"/>
    <mergeCell ref="F12:AJ12"/>
    <mergeCell ref="E16:E17"/>
    <mergeCell ref="AK16:AK17"/>
    <mergeCell ref="AL16:AL17"/>
    <mergeCell ref="AL7:AL8"/>
    <mergeCell ref="AM7:AM8"/>
    <mergeCell ref="F11:Q11"/>
    <mergeCell ref="T10:AC10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Dulcinéia Andrade Barbosa</cp:lastModifiedBy>
  <cp:lastPrinted>2022-04-14T21:07:19Z</cp:lastPrinted>
  <dcterms:created xsi:type="dcterms:W3CDTF">2022-01-18T10:30:02Z</dcterms:created>
  <dcterms:modified xsi:type="dcterms:W3CDTF">2022-04-25T15:16:47Z</dcterms:modified>
  <cp:category/>
  <cp:version/>
  <cp:contentType/>
  <cp:contentStatus/>
</cp:coreProperties>
</file>