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GPs" sheetId="1" r:id="rId1"/>
    <sheet name="Motoristas" sheetId="2" r:id="rId2"/>
    <sheet name="Téc de RX" sheetId="3" r:id="rId3"/>
    <sheet name="farmácia - Assist. Social" sheetId="4" r:id="rId4"/>
    <sheet name="Enfermeiros" sheetId="5" r:id="rId5"/>
    <sheet name="Técnicos de Enfermagem" sheetId="6" r:id="rId6"/>
  </sheets>
  <definedNames/>
  <calcPr fullCalcOnLoad="1"/>
</workbook>
</file>

<file path=xl/sharedStrings.xml><?xml version="1.0" encoding="utf-8"?>
<sst xmlns="http://schemas.openxmlformats.org/spreadsheetml/2006/main" count="3740" uniqueCount="496">
  <si>
    <r>
      <rPr>
        <b/>
        <sz val="10"/>
        <color indexed="10"/>
        <rFont val="Arial"/>
        <family val="2"/>
      </rPr>
      <t xml:space="preserve">
ESCALA DE TRABALHO - UPA Sabará  
ADMINISTRATIVOS – ABRIL</t>
    </r>
    <r>
      <rPr>
        <b/>
        <sz val="10"/>
        <rFont val="Arial"/>
        <family val="2"/>
      </rPr>
      <t xml:space="preserve"> – 2022 
CARGA HORÁRIA – 19 DIAS ÚTEIS -114 HS
Técnicos de Gestão Pública 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</si>
  <si>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</si>
  <si>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</si>
  <si>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</si>
  <si>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</si>
  <si>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</si>
  <si>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</si>
  <si>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</si>
  <si>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</si>
  <si>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SEX</t>
  </si>
  <si>
    <t>SÁB</t>
  </si>
  <si>
    <t>DOM</t>
  </si>
  <si>
    <t>SEG</t>
  </si>
  <si>
    <t>TER</t>
  </si>
  <si>
    <t>QUA</t>
  </si>
  <si>
    <t>QUI</t>
  </si>
  <si>
    <t>13663-8</t>
  </si>
  <si>
    <t>SANDRA MORAES</t>
  </si>
  <si>
    <t>FLEXÍVEL</t>
  </si>
  <si>
    <t>ATESTADO</t>
  </si>
  <si>
    <t>14099-6</t>
  </si>
  <si>
    <t>ROXANNE BARROS</t>
  </si>
  <si>
    <t>M</t>
  </si>
  <si>
    <t>Apoio Administrativo</t>
  </si>
  <si>
    <t>10946-0</t>
  </si>
  <si>
    <t>JOSE STULZER</t>
  </si>
  <si>
    <t>07-13H</t>
  </si>
  <si>
    <t>113549</t>
  </si>
  <si>
    <t>LIA PAIVA</t>
  </si>
  <si>
    <t>12062-0</t>
  </si>
  <si>
    <t>TEREZINHA NUNES</t>
  </si>
  <si>
    <t>11-17H</t>
  </si>
  <si>
    <t>RECEPÇÃO – manhã</t>
  </si>
  <si>
    <t>11388-3</t>
  </si>
  <si>
    <t>MARCIO LUSARDI</t>
  </si>
  <si>
    <t>RECEPÇÃO – tarde</t>
  </si>
  <si>
    <t>15467-9</t>
  </si>
  <si>
    <t>DANIELE ROBERTI</t>
  </si>
  <si>
    <t>13-19H</t>
  </si>
  <si>
    <r>
      <rPr>
        <b/>
        <u val="single"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/T</t>
    </r>
  </si>
  <si>
    <t>P</t>
  </si>
  <si>
    <t>T</t>
  </si>
  <si>
    <t>10320-9</t>
  </si>
  <si>
    <t>HIGINEZ ALVES</t>
  </si>
  <si>
    <t>RECEPÇÃO – noite</t>
  </si>
  <si>
    <t>10970-3</t>
  </si>
  <si>
    <t>GLAUBER GEHARD</t>
  </si>
  <si>
    <t>19h-7h</t>
  </si>
  <si>
    <t>SN</t>
  </si>
  <si>
    <t>I</t>
  </si>
  <si>
    <r>
      <rPr>
        <sz val="8"/>
        <color indexed="8"/>
        <rFont val="Calibri"/>
        <family val="2"/>
      </rPr>
      <t>I/</t>
    </r>
    <r>
      <rPr>
        <b/>
        <u val="single"/>
        <sz val="8"/>
        <color indexed="8"/>
        <rFont val="Calibri"/>
        <family val="2"/>
      </rPr>
      <t>I</t>
    </r>
  </si>
  <si>
    <t>12805-8</t>
  </si>
  <si>
    <t>RUI DE MELO</t>
  </si>
  <si>
    <t>14005-8</t>
  </si>
  <si>
    <t>DANIEL RIBEIRO</t>
  </si>
  <si>
    <t>13963-7</t>
  </si>
  <si>
    <t>SILVANA BRANDÃO</t>
  </si>
  <si>
    <t>M/SN</t>
  </si>
  <si>
    <t>15423-7</t>
  </si>
  <si>
    <t>MARIA CRISTINA</t>
  </si>
  <si>
    <t>FÉRIAS</t>
  </si>
  <si>
    <t>RECEPÇÃO</t>
  </si>
  <si>
    <t>14006-6</t>
  </si>
  <si>
    <t>DELFINO MATTOS</t>
  </si>
  <si>
    <t>EXTERNO</t>
  </si>
  <si>
    <t>12798-1</t>
  </si>
  <si>
    <t>PATRÍCIA M SILVA</t>
  </si>
  <si>
    <t>13114-8</t>
  </si>
  <si>
    <t>FABIO MARANDOLA</t>
  </si>
  <si>
    <t>13148-2</t>
  </si>
  <si>
    <t>ANDERSON SABINO</t>
  </si>
  <si>
    <t>MOISES DE OLIVEIRA</t>
  </si>
  <si>
    <t>PAULO</t>
  </si>
  <si>
    <t>15158-0</t>
  </si>
  <si>
    <t>SHEILA CRISTINA HIRATA</t>
  </si>
  <si>
    <t>15360-5</t>
  </si>
  <si>
    <t>DULCINEIA ANDRADE</t>
  </si>
  <si>
    <t>Legenda:</t>
  </si>
  <si>
    <t>07:00 às 13:00</t>
  </si>
  <si>
    <t>I²</t>
  </si>
  <si>
    <t>01:00 às 07:00</t>
  </si>
  <si>
    <t>Avisos:</t>
  </si>
  <si>
    <t>13:00 às 19:00</t>
  </si>
  <si>
    <t>19:00 às 07:07</t>
  </si>
  <si>
    <t>3, 4 e 5 – Delfino Apoio Administrativo</t>
  </si>
  <si>
    <t>_________________________</t>
  </si>
  <si>
    <t>T5</t>
  </si>
  <si>
    <t>11:00 às 17:00</t>
  </si>
  <si>
    <t>M4</t>
  </si>
  <si>
    <t>06:30 às 12:30</t>
  </si>
  <si>
    <t>15- FERIADO</t>
  </si>
  <si>
    <t>Roxanne Barros</t>
  </si>
  <si>
    <t>07:00 às 19:00</t>
  </si>
  <si>
    <t>I/I</t>
  </si>
  <si>
    <t>19:00 às 07:00</t>
  </si>
  <si>
    <t>21- FERIADO</t>
  </si>
  <si>
    <t>Coord. Administrativa Interina</t>
  </si>
  <si>
    <t>M/T</t>
  </si>
  <si>
    <t>I¹</t>
  </si>
  <si>
    <t>19:00 à 01:00</t>
  </si>
  <si>
    <t>I / M com GRIFO AMARELO – DIGITAÇÃO DA NOTIFICAÇÃO</t>
  </si>
  <si>
    <t>UPA SABARÁ</t>
  </si>
  <si>
    <r>
      <rPr>
        <b/>
        <sz val="10"/>
        <color indexed="10"/>
        <rFont val="Arial"/>
        <family val="2"/>
      </rPr>
      <t xml:space="preserve">
ESCALA DE TRABALHO - UPA Sabará  
</t>
    </r>
    <r>
      <rPr>
        <b/>
        <sz val="10"/>
        <rFont val="Arial"/>
        <family val="2"/>
      </rPr>
      <t>ABRIL – 2022 
CARGA HORÁRIA – 19 DIAS ÚTEIS -114 HS
MOTORISTAS</t>
    </r>
  </si>
  <si>
    <t>10976-2</t>
  </si>
  <si>
    <t>IZAIAS VILAS BOAS</t>
  </si>
  <si>
    <t>FATURAMENTO</t>
  </si>
  <si>
    <t>12496-6</t>
  </si>
  <si>
    <t>GERALDO AP. CORREIA</t>
  </si>
  <si>
    <t>T/I</t>
  </si>
  <si>
    <r>
      <rPr>
        <b/>
        <u val="single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/I</t>
    </r>
  </si>
  <si>
    <t>11083-3</t>
  </si>
  <si>
    <t>GILBERTO C. KONEWALIK</t>
  </si>
  <si>
    <t>13-01H</t>
  </si>
  <si>
    <t>10199-0</t>
  </si>
  <si>
    <t>ANTONIO CARLOS BRUNASSI</t>
  </si>
  <si>
    <t>AF</t>
  </si>
  <si>
    <t>Adiantamento de férias</t>
  </si>
  <si>
    <t>07h às 13h</t>
  </si>
  <si>
    <t>01h às 07h</t>
  </si>
  <si>
    <t>13h às 19h</t>
  </si>
  <si>
    <t>19h às 07h</t>
  </si>
  <si>
    <t>____________________________</t>
  </si>
  <si>
    <t>11h às 17h</t>
  </si>
  <si>
    <t>06h30 às 12h30</t>
  </si>
  <si>
    <t>07h às 19h</t>
  </si>
  <si>
    <t>Coord Administrativa Interina</t>
  </si>
  <si>
    <t>19h à 01h</t>
  </si>
  <si>
    <t>UPA Sabará</t>
  </si>
  <si>
    <r>
      <rPr>
        <b/>
        <sz val="12"/>
        <color indexed="10"/>
        <rFont val="Arial"/>
        <family val="2"/>
      </rPr>
      <t xml:space="preserve">ESCALA DE TRABALHO DO UPA Sabará – ABRIL 2022
</t>
    </r>
    <r>
      <rPr>
        <b/>
        <sz val="12"/>
        <rFont val="Arial"/>
        <family val="2"/>
      </rPr>
      <t>CARGA HORÁRIA - 19 DIAS ÚTEIS 91,2  HS
ESCALA DE PLANTÃO Técnico de Radiologia</t>
    </r>
  </si>
  <si>
    <t>Reg. Prof.</t>
  </si>
  <si>
    <t>Tec. Rx</t>
  </si>
  <si>
    <t>SAB</t>
  </si>
  <si>
    <t>12834-1</t>
  </si>
  <si>
    <t>Jeferson Lopes</t>
  </si>
  <si>
    <t>7h-12h</t>
  </si>
  <si>
    <r>
      <rPr>
        <sz val="8"/>
        <rFont val="Arial"/>
        <family val="2"/>
      </rPr>
      <t>M1/</t>
    </r>
    <r>
      <rPr>
        <b/>
        <u val="single"/>
        <sz val="8"/>
        <rFont val="Arial"/>
        <family val="2"/>
      </rPr>
      <t>T2</t>
    </r>
  </si>
  <si>
    <t>M1</t>
  </si>
  <si>
    <t>13586-0</t>
  </si>
  <si>
    <t>Dilcelia Arantes</t>
  </si>
  <si>
    <t>10h-15h</t>
  </si>
  <si>
    <t>T3</t>
  </si>
  <si>
    <t>13585-2</t>
  </si>
  <si>
    <t>Gustavo Albuquerque</t>
  </si>
  <si>
    <t>00858</t>
  </si>
  <si>
    <t>14h-19h</t>
  </si>
  <si>
    <t>ART 130</t>
  </si>
  <si>
    <t>C</t>
  </si>
  <si>
    <t>T2</t>
  </si>
  <si>
    <t>13590-9</t>
  </si>
  <si>
    <t>Adilson de Almeida</t>
  </si>
  <si>
    <t>03291</t>
  </si>
  <si>
    <t>19-7h</t>
  </si>
  <si>
    <t>ARTIGO 130</t>
  </si>
  <si>
    <t>15049-5</t>
  </si>
  <si>
    <t xml:space="preserve">Anderson Meireles </t>
  </si>
  <si>
    <t>03201</t>
  </si>
  <si>
    <t>13229-2</t>
  </si>
  <si>
    <t>Marcelo Luis</t>
  </si>
  <si>
    <t>01361</t>
  </si>
  <si>
    <t>13230-6</t>
  </si>
  <si>
    <t>Julio Cesar</t>
  </si>
  <si>
    <t>00150</t>
  </si>
  <si>
    <t>COB</t>
  </si>
  <si>
    <t>15263-3</t>
  </si>
  <si>
    <t>Áquilas Ferreira</t>
  </si>
  <si>
    <t>01269</t>
  </si>
  <si>
    <t>LEGENDA:</t>
  </si>
  <si>
    <t>07H - 12H</t>
  </si>
  <si>
    <t>14H-19H</t>
  </si>
  <si>
    <t>10H- 15H</t>
  </si>
  <si>
    <t>D1</t>
  </si>
  <si>
    <t>07H-13H</t>
  </si>
  <si>
    <t>D2</t>
  </si>
  <si>
    <t>13H-19H</t>
  </si>
  <si>
    <t>________________________________</t>
  </si>
  <si>
    <t>07H-19H</t>
  </si>
  <si>
    <t>Roxanne S. Barros</t>
  </si>
  <si>
    <t>N</t>
  </si>
  <si>
    <t>19H - 07H</t>
  </si>
  <si>
    <t>compensação</t>
  </si>
  <si>
    <r>
      <rPr>
        <b/>
        <sz val="9"/>
        <color indexed="10"/>
        <rFont val="Arial"/>
        <family val="2"/>
      </rPr>
      <t xml:space="preserve">ESCALA DE TRABALHO DO UPA Sabará - ABRIL -  2022
</t>
    </r>
    <r>
      <rPr>
        <b/>
        <sz val="9"/>
        <rFont val="Arial"/>
        <family val="2"/>
      </rPr>
      <t>CARGA HORÁRIA - 19 DIAS ÚTEIS 114 HS
ESCALA DE PLANTÃO – DEMAIS FUNÇÕES</t>
    </r>
  </si>
  <si>
    <t>Farmacêutica</t>
  </si>
  <si>
    <t>13620-4</t>
  </si>
  <si>
    <t>VIVIANE CRISTINA BOLOGNINI</t>
  </si>
  <si>
    <t>14:30 as 20:30</t>
  </si>
  <si>
    <t>Assistente Social</t>
  </si>
  <si>
    <t>13765-0</t>
  </si>
  <si>
    <t>POLIANA DE PAULA AMANCIO</t>
  </si>
  <si>
    <t>13:30 ÀS 19:30</t>
  </si>
  <si>
    <t>Rouparia</t>
  </si>
  <si>
    <t>11910-5</t>
  </si>
  <si>
    <t>JOAO VITOR DA SILVA</t>
  </si>
  <si>
    <t>M3</t>
  </si>
  <si>
    <t>Digitação</t>
  </si>
  <si>
    <t>42609-1</t>
  </si>
  <si>
    <t>FATIMA CRISTINA F. PINHEIRO</t>
  </si>
  <si>
    <t>08:00 às 14:00</t>
  </si>
  <si>
    <t>13:30 às 19:30</t>
  </si>
  <si>
    <t>01:00 ÀS 07:00</t>
  </si>
  <si>
    <t>14:30 ÁS 20:30</t>
  </si>
  <si>
    <r>
      <rPr>
        <b/>
        <sz val="18"/>
        <color indexed="10"/>
        <rFont val="Arial"/>
        <family val="2"/>
      </rPr>
      <t xml:space="preserve">ESCALA REALIZADA DA UPA SABARÁ - ABRIL - 2022
</t>
    </r>
    <r>
      <rPr>
        <b/>
        <sz val="18"/>
        <rFont val="Arial"/>
        <family val="2"/>
      </rPr>
      <t>CARGA HORÁRIA - 19 DIAS ÚTEIS 114 HS
ESCALA DE PLANTÃO - ENFERMEIROS</t>
    </r>
  </si>
  <si>
    <t xml:space="preserve">Reg. Prof. </t>
  </si>
  <si>
    <t>Enfermeiro</t>
  </si>
  <si>
    <t>COREN</t>
  </si>
  <si>
    <t>D</t>
  </si>
  <si>
    <t>Ma</t>
  </si>
  <si>
    <t>Ta</t>
  </si>
  <si>
    <t>Da</t>
  </si>
  <si>
    <t>Pa</t>
  </si>
  <si>
    <t>MTa</t>
  </si>
  <si>
    <t>F</t>
  </si>
  <si>
    <t>FE</t>
  </si>
  <si>
    <t>LP</t>
  </si>
  <si>
    <t>AT</t>
  </si>
  <si>
    <t>DCH</t>
  </si>
  <si>
    <t>THT</t>
  </si>
  <si>
    <t>12960-7</t>
  </si>
  <si>
    <t>KÁTIA FERMINO DA SILVA</t>
  </si>
  <si>
    <t>13614-0</t>
  </si>
  <si>
    <t>TANIA V. P. R. T. SANTOS</t>
  </si>
  <si>
    <t>07-19H</t>
  </si>
  <si>
    <t>CLAUDINEI DE MELO SANTOS</t>
  </si>
  <si>
    <t>CONTRATO</t>
  </si>
  <si>
    <t xml:space="preserve">T </t>
  </si>
  <si>
    <t>42172-3</t>
  </si>
  <si>
    <t>CARLA PRISCILA SANTANA VIANA</t>
  </si>
  <si>
    <t>TÉRMINO CONTRATO TRABALHO</t>
  </si>
  <si>
    <t>15339-7</t>
  </si>
  <si>
    <t>ANA PAULA F PAGLEARINE</t>
  </si>
  <si>
    <t>13815-0</t>
  </si>
  <si>
    <t>LUCIANA PINHEIRO</t>
  </si>
  <si>
    <t>42273-8</t>
  </si>
  <si>
    <t>FABIO ALEXANDRO DA COSTA</t>
  </si>
  <si>
    <t>13605-0</t>
  </si>
  <si>
    <t>NILCELIA FELICIANO</t>
  </si>
  <si>
    <t>ATESTADO A PARTIR DEZEMBRO 2020</t>
  </si>
  <si>
    <t>YUKIMI FURUTA</t>
  </si>
  <si>
    <t>MANOEL CARLOS ARANTES</t>
  </si>
  <si>
    <t>42239-8</t>
  </si>
  <si>
    <t>SILVANA LANDIN CRUZ</t>
  </si>
  <si>
    <t>TERMINO CONTRATO</t>
  </si>
  <si>
    <t>42275-4</t>
  </si>
  <si>
    <t>MILENA DE ALMEIDA MOSCATO</t>
  </si>
  <si>
    <t>TI</t>
  </si>
  <si>
    <t>42298-3</t>
  </si>
  <si>
    <t>PAULA FERNANDA MARTINS SITTA</t>
  </si>
  <si>
    <t>IB</t>
  </si>
  <si>
    <t>13944-0</t>
  </si>
  <si>
    <t>MANOEL ARANTES</t>
  </si>
  <si>
    <t>13612-3</t>
  </si>
  <si>
    <t>VIVIAN SAYURI N. EBURNIO</t>
  </si>
  <si>
    <t>DORIS SAYURI PEREIRA SUZIKI</t>
  </si>
  <si>
    <t>13615-8</t>
  </si>
  <si>
    <t>NEIVA MEIRA T. CARMO</t>
  </si>
  <si>
    <t>MARCOS ANTONIO FERREIRA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</si>
  <si>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</si>
  <si>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</si>
  <si>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</si>
  <si>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</si>
  <si>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</si>
  <si>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</si>
  <si>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</si>
  <si>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</si>
  <si>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*--*+-******+--++--------------</t>
  </si>
  <si>
    <t>ESCALA REALIZADA DA UPA SABARÁ - ABRIL -  2022</t>
  </si>
  <si>
    <t>CARGA HORÁRIA - 19 DIAS ÚTEIS - 114 HS</t>
  </si>
  <si>
    <t>ESCALA DE PLANTÃO TÉCNICOS DE ENFERMAGEM DIURNO</t>
  </si>
  <si>
    <t>TÉCNICO ENFERMAGEM</t>
  </si>
  <si>
    <t>13689-1</t>
  </si>
  <si>
    <t>ADRIANA BORBA ALVES</t>
  </si>
  <si>
    <t>7h00 às 19h00</t>
  </si>
  <si>
    <t>13649-2</t>
  </si>
  <si>
    <t>AP MARCIA SPINASSI</t>
  </si>
  <si>
    <t>235203</t>
  </si>
  <si>
    <t>P*</t>
  </si>
  <si>
    <t>14190-9</t>
  </si>
  <si>
    <t>CLÓVIS E .DA COSTA</t>
  </si>
  <si>
    <t>492325</t>
  </si>
  <si>
    <t>13715-4</t>
  </si>
  <si>
    <t>ELISÂNGELA S.S.S.PEREIRA</t>
  </si>
  <si>
    <t>263106</t>
  </si>
  <si>
    <t>FÉRIAS ATE DIA 10/04</t>
  </si>
  <si>
    <t>GEAN ANDRÉ ARAÚJO DE SOUZA</t>
  </si>
  <si>
    <t>TÉRMINO CONTRATO TRABALHOI</t>
  </si>
  <si>
    <t>11933-4</t>
  </si>
  <si>
    <t xml:space="preserve">M.NILZA  BORGES </t>
  </si>
  <si>
    <t>15086-0</t>
  </si>
  <si>
    <t>MARTA REGINA M. OLIVEIRA</t>
  </si>
  <si>
    <t>13h00 às 19h00</t>
  </si>
  <si>
    <t>42362-9</t>
  </si>
  <si>
    <t>NEIDE COELHO DE FREITAS</t>
  </si>
  <si>
    <t>13725-1</t>
  </si>
  <si>
    <t>ROSANGELA AP. REIS CASAGRANDE</t>
  </si>
  <si>
    <t>FÉRIAS DO DIA 12 A 30/04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</si>
  <si>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</si>
  <si>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</si>
  <si>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</si>
  <si>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</si>
  <si>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</si>
  <si>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</si>
  <si>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</si>
  <si>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</si>
  <si>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</si>
  <si>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</si>
  <si>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</si>
  <si>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</si>
  <si>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</si>
  <si>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</si>
  <si>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VANORA ANGELITA CERIBELLI DE SOUZA</t>
  </si>
  <si>
    <t>14169-0</t>
  </si>
  <si>
    <t>JOSÉ M. BARBOSA JR</t>
  </si>
  <si>
    <t>901599</t>
  </si>
  <si>
    <t>42290-8</t>
  </si>
  <si>
    <t>MARIANA AUGUSTO VICENTE</t>
  </si>
  <si>
    <t xml:space="preserve">GERALDO ALEX RAMOS </t>
  </si>
  <si>
    <t>THELMA MARQUES Y MARQUES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</si>
  <si>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</si>
  <si>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</si>
  <si>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</si>
  <si>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</si>
  <si>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</si>
  <si>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</si>
  <si>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</si>
  <si>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</si>
  <si>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11305-0</t>
  </si>
  <si>
    <t>CELIA TEIXEIRA OLIVEIRA</t>
  </si>
  <si>
    <t>BH</t>
  </si>
  <si>
    <t>15115-7</t>
  </si>
  <si>
    <t>CLAUDIA DAIANE R. DA NEVE</t>
  </si>
  <si>
    <t>932606</t>
  </si>
  <si>
    <t>10704-2</t>
  </si>
  <si>
    <t>DALMA AP SIQUEIRA</t>
  </si>
  <si>
    <t>15329-0</t>
  </si>
  <si>
    <t>J WALDECI FREITAS</t>
  </si>
  <si>
    <t>10977-0</t>
  </si>
  <si>
    <t>MARGARIDA APARECIDA DE SOUZA</t>
  </si>
  <si>
    <t>11435-9</t>
  </si>
  <si>
    <t>ROSELAINE YANES PALMIERI</t>
  </si>
  <si>
    <t>15085-1</t>
  </si>
  <si>
    <t>VERA LÚCIA SANTOS</t>
  </si>
  <si>
    <t>1034610</t>
  </si>
  <si>
    <t>42343-2</t>
  </si>
  <si>
    <t>MÁRCIA CORREIA DE LIMA</t>
  </si>
  <si>
    <t>42347-5</t>
  </si>
  <si>
    <t>KARINA GONÇALVES</t>
  </si>
  <si>
    <t>42461-7</t>
  </si>
  <si>
    <t>FRANCIELLY MARQUES S SILVA</t>
  </si>
  <si>
    <t>FABIANA MOREIRA DOS SANTOS</t>
  </si>
  <si>
    <t>42259-2</t>
  </si>
  <si>
    <t>JOSIANE CAMILO DOS S. SILVA</t>
  </si>
  <si>
    <t>JOES NAIDES LOPES</t>
  </si>
  <si>
    <t>LUCINEIDE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</si>
  <si>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</si>
  <si>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</si>
  <si>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</si>
  <si>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</si>
  <si>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</si>
  <si>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</si>
  <si>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</si>
  <si>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</si>
  <si>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14279-4</t>
  </si>
  <si>
    <t>CRISTIANE DE CASSIA P.PADILHA</t>
  </si>
  <si>
    <t>424755</t>
  </si>
  <si>
    <t>FÉRIAS DO DIA 5 A 14/04</t>
  </si>
  <si>
    <t>ELIANE DE SOUZA</t>
  </si>
  <si>
    <t>13865-7</t>
  </si>
  <si>
    <t>FATIMA CORDEIRO TORRES</t>
  </si>
  <si>
    <t>FÉRIAS ATE DIA 12/04</t>
  </si>
  <si>
    <t>14098-8</t>
  </si>
  <si>
    <t>JAQUELINE SOUZA DE ALMEIDA</t>
  </si>
  <si>
    <t>901598</t>
  </si>
  <si>
    <t>FERNANDO MALAQUIAS DE SOUZA</t>
  </si>
  <si>
    <t>12946-1</t>
  </si>
  <si>
    <t>KARINA CARVALHO</t>
  </si>
  <si>
    <t>901600</t>
  </si>
  <si>
    <t>LUCIANA APARECIDA INACIO BITU</t>
  </si>
  <si>
    <t>901601</t>
  </si>
  <si>
    <t>13859-2</t>
  </si>
  <si>
    <t>MARIA FERNANDA GALVÃO</t>
  </si>
  <si>
    <t>901602</t>
  </si>
  <si>
    <t>14123-2</t>
  </si>
  <si>
    <t>SIDNEIA TEIXEIRA</t>
  </si>
  <si>
    <t>14091-0</t>
  </si>
  <si>
    <t>REGINA L M. RABELO</t>
  </si>
  <si>
    <t>731494</t>
  </si>
  <si>
    <t>42371-8</t>
  </si>
  <si>
    <t>VILMA APARECIDA J FAVARO</t>
  </si>
  <si>
    <t>42381-5</t>
  </si>
  <si>
    <t>JÉSSICA ITOYO DE AZEVEDO</t>
  </si>
  <si>
    <t>JOELMA LIMA DE SOUZA</t>
  </si>
  <si>
    <t>42270-3</t>
  </si>
  <si>
    <t>EDNA RODRIGUES BARBOSA DANIEL</t>
  </si>
  <si>
    <t>42280-0</t>
  </si>
  <si>
    <t>DELZIRA ALVES PEREIRA MORAES</t>
  </si>
  <si>
    <t>42291-6</t>
  </si>
  <si>
    <t>JULIANA MORENO FERREIRA MAZZEI</t>
  </si>
  <si>
    <t>42285-1</t>
  </si>
  <si>
    <t>DANIELA VANESSA DE LIMA</t>
  </si>
  <si>
    <t>42683-0</t>
  </si>
  <si>
    <t>LIRIAN DOS SANTOS ROSA</t>
  </si>
  <si>
    <t>12471-0</t>
  </si>
  <si>
    <t>WALDENIR GOMES BRITO</t>
  </si>
  <si>
    <t>07h00 às 19h00</t>
  </si>
  <si>
    <t>12147-9</t>
  </si>
  <si>
    <t>AGUIDA CAETANO DA SILVA</t>
  </si>
  <si>
    <t>13222-5</t>
  </si>
  <si>
    <t>ANGELITA VENANCIO TRUCOLO</t>
  </si>
  <si>
    <t>SN*</t>
  </si>
  <si>
    <t>12979-8</t>
  </si>
  <si>
    <t>FABIO DE SOUZA GONÇALVES</t>
  </si>
  <si>
    <t>42677-6</t>
  </si>
  <si>
    <t>GRASIELA ANGELI</t>
  </si>
  <si>
    <t>11574-6</t>
  </si>
  <si>
    <t>ILZA PASTORA DE ANDRADE</t>
  </si>
  <si>
    <t>11829-0</t>
  </si>
  <si>
    <t>JOSEFA IVANEIDE DA SILVA</t>
  </si>
  <si>
    <t>FÉRIAS ATÉ 09/04/2022</t>
  </si>
  <si>
    <t>LUCINEIA ALVES DOS SANTOS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</si>
  <si>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</si>
  <si>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</si>
  <si>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</si>
  <si>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</si>
  <si>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</si>
  <si>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</si>
  <si>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42253-3</t>
  </si>
  <si>
    <t>MARIA DE FATIMA DOS SANTOS CHAVES</t>
  </si>
  <si>
    <t>13680-8</t>
  </si>
  <si>
    <t>MARIA REGINA RODRIGUES SILVA</t>
  </si>
  <si>
    <t>41932-0</t>
  </si>
  <si>
    <t>SONIA MARIA DOS SANTOS</t>
  </si>
  <si>
    <t>ELAINE CRISTINA DA SILVA GRILO</t>
  </si>
  <si>
    <t>11595-9</t>
  </si>
  <si>
    <t>SUELY COUTINHO GONÇALVES</t>
  </si>
  <si>
    <t>TATIANE SABINO DE SOUZA</t>
  </si>
  <si>
    <t>TÉRMINO CONTRATO</t>
  </si>
  <si>
    <t>12196-7</t>
  </si>
  <si>
    <t>VALNICE A. RODRIGUES OLIVEIRA</t>
  </si>
  <si>
    <t>CARGA HORÁRIA - 23 DIAS ÚTEIS - 138 HS</t>
  </si>
  <si>
    <t>10131-1</t>
  </si>
  <si>
    <t>AMARILDA DA SILVA BACCARIN</t>
  </si>
  <si>
    <t>731 511</t>
  </si>
  <si>
    <t>ATESTADO 30 DIAS A PARTIR DE 13/03</t>
  </si>
  <si>
    <t>12389-7</t>
  </si>
  <si>
    <t>ELIANIA DA SILVA</t>
  </si>
  <si>
    <t>12086-3</t>
  </si>
  <si>
    <t>FLAVIO ADRIANO DOS REIS</t>
  </si>
  <si>
    <t>FRANCIELE REGINA DE SOUZA GONÇALVES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</si>
  <si>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</si>
  <si>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</si>
  <si>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</si>
  <si>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</si>
  <si>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</si>
  <si>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</si>
  <si>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</si>
  <si>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</si>
  <si>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</si>
  <si>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LUCIA MARA R. BENTO</t>
  </si>
  <si>
    <t>10628-3</t>
  </si>
  <si>
    <t>SILVANA TEIXEIRA</t>
  </si>
  <si>
    <t>FÉRIAS ATE 04/04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</si>
  <si>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</si>
  <si>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</si>
  <si>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</si>
  <si>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</si>
  <si>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</si>
  <si>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</si>
  <si>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</si>
  <si>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FRANDINE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</si>
  <si>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</si>
  <si>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</si>
  <si>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</si>
  <si>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</si>
  <si>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</si>
  <si>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</si>
  <si>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42317-3</t>
  </si>
  <si>
    <t>ANDRE LUIZ NUNES</t>
  </si>
  <si>
    <t>13180-6</t>
  </si>
  <si>
    <t>DENISE BOAVENTURA</t>
  </si>
  <si>
    <t>DEVANIRA DOS SANTOS</t>
  </si>
  <si>
    <t>EDCLEIA MATIOLI</t>
  </si>
  <si>
    <t>10722-0</t>
  </si>
  <si>
    <t>EDNA REGINA DA SILVA</t>
  </si>
  <si>
    <t>42666-0</t>
  </si>
  <si>
    <t>IVAN DE OLIVEIRA</t>
  </si>
  <si>
    <t>12851-1</t>
  </si>
  <si>
    <t>ISMAR DA CRUZ REIS JUNIOR</t>
  </si>
  <si>
    <t>13712-0</t>
  </si>
  <si>
    <t>LISANIA PINTO</t>
  </si>
  <si>
    <t>741333</t>
  </si>
  <si>
    <t>12480-8</t>
  </si>
  <si>
    <t>NERCI APDA DE CASTRO DESTACIO</t>
  </si>
  <si>
    <t>ROSANGELA LEDA PIN FONSECA</t>
  </si>
  <si>
    <t>13694-8</t>
  </si>
  <si>
    <t>SIMONE PEREIRA DA SILVA</t>
  </si>
  <si>
    <t>VERA LUCIA SPINASSI</t>
  </si>
  <si>
    <t>ELIZIANE MENDES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</si>
</sst>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* #,##0.00\ ;\-* #,##0.00\ ;\ * \-#\ ;\ @\ "/>
    <numFmt numFmtId="166" formatCode="mmm/yy"/>
    <numFmt numFmtId="167" formatCode="@"/>
    <numFmt numFmtId="168" formatCode="0.00"/>
    <numFmt numFmtId="169" formatCode="0"/>
    <numFmt numFmtId="170" formatCode="General"/>
  </numFmts>
  <fonts count="8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5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Arial Narrow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7"/>
      <color indexed="8"/>
      <name val="Arial Narrow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b/>
      <sz val="6.5"/>
      <color indexed="8"/>
      <name val="Arial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u val="single"/>
      <sz val="8"/>
      <color indexed="8"/>
      <name val="Calibri"/>
      <family val="2"/>
    </font>
    <font>
      <sz val="10"/>
      <color indexed="8"/>
      <name val="Calibri"/>
      <family val="2"/>
    </font>
    <font>
      <b/>
      <u val="single"/>
      <sz val="6"/>
      <color indexed="8"/>
      <name val="Calibri"/>
      <family val="2"/>
    </font>
    <font>
      <b/>
      <sz val="6"/>
      <color indexed="8"/>
      <name val="Albertus MT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b/>
      <sz val="5"/>
      <name val="Arial Narrow"/>
      <family val="2"/>
    </font>
    <font>
      <sz val="5"/>
      <color indexed="8"/>
      <name val="Arial Narrow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5"/>
      <color indexed="8"/>
      <name val="Calibri"/>
      <family val="2"/>
    </font>
    <font>
      <sz val="10"/>
      <color indexed="8"/>
      <name val="Arial"/>
      <family val="2"/>
    </font>
    <font>
      <sz val="6.5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Verdana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9"/>
      <name val="AriL"/>
      <family val="0"/>
    </font>
    <font>
      <b/>
      <sz val="8"/>
      <name val="Arial"/>
      <family val="2"/>
    </font>
    <font>
      <b/>
      <u val="single"/>
      <sz val="7.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b/>
      <sz val="13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u val="single"/>
      <sz val="9"/>
      <name val="Arial"/>
      <family val="2"/>
    </font>
    <font>
      <sz val="9"/>
      <color indexed="8"/>
      <name val="Albertus MT"/>
      <family val="2"/>
    </font>
    <font>
      <sz val="7.5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Arial Narrow"/>
      <family val="2"/>
    </font>
    <font>
      <sz val="14"/>
      <color indexed="5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" borderId="1" applyNumberFormat="0" applyAlignment="0" applyProtection="0"/>
    <xf numFmtId="165" fontId="1" fillId="0" borderId="0" applyBorder="0" applyProtection="0">
      <alignment/>
    </xf>
  </cellStyleXfs>
  <cellXfs count="3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 wrapText="1"/>
    </xf>
    <xf numFmtId="164" fontId="8" fillId="3" borderId="3" xfId="0" applyFont="1" applyFill="1" applyBorder="1" applyAlignment="1">
      <alignment horizontal="center" vertical="center"/>
    </xf>
    <xf numFmtId="164" fontId="9" fillId="3" borderId="4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/>
    </xf>
    <xf numFmtId="164" fontId="12" fillId="3" borderId="4" xfId="0" applyFont="1" applyFill="1" applyBorder="1" applyAlignment="1">
      <alignment horizontal="center"/>
    </xf>
    <xf numFmtId="164" fontId="13" fillId="3" borderId="4" xfId="0" applyFont="1" applyFill="1" applyBorder="1" applyAlignment="1">
      <alignment horizontal="center" shrinkToFit="1"/>
    </xf>
    <xf numFmtId="164" fontId="13" fillId="3" borderId="5" xfId="0" applyFont="1" applyFill="1" applyBorder="1" applyAlignment="1">
      <alignment horizontal="center" shrinkToFit="1"/>
    </xf>
    <xf numFmtId="164" fontId="8" fillId="0" borderId="3" xfId="27" applyFont="1" applyBorder="1" applyAlignment="1">
      <alignment horizontal="center" vertical="center"/>
      <protection/>
    </xf>
    <xf numFmtId="164" fontId="8" fillId="4" borderId="4" xfId="27" applyFont="1" applyFill="1" applyBorder="1" applyAlignment="1">
      <alignment horizontal="center" vertical="center"/>
      <protection/>
    </xf>
    <xf numFmtId="164" fontId="8" fillId="0" borderId="4" xfId="27" applyFont="1" applyBorder="1" applyAlignment="1">
      <alignment horizontal="center" vertical="center"/>
      <protection/>
    </xf>
    <xf numFmtId="166" fontId="14" fillId="0" borderId="4" xfId="27" applyNumberFormat="1" applyFont="1" applyBorder="1" applyAlignment="1">
      <alignment horizontal="center" vertical="center"/>
      <protection/>
    </xf>
    <xf numFmtId="164" fontId="15" fillId="5" borderId="4" xfId="27" applyFont="1" applyFill="1" applyBorder="1" applyAlignment="1">
      <alignment horizontal="center" vertical="center"/>
      <protection/>
    </xf>
    <xf numFmtId="164" fontId="16" fillId="6" borderId="4" xfId="27" applyFont="1" applyFill="1" applyBorder="1" applyAlignment="1">
      <alignment horizontal="center" vertical="center"/>
      <protection/>
    </xf>
    <xf numFmtId="164" fontId="17" fillId="4" borderId="4" xfId="27" applyNumberFormat="1" applyFont="1" applyFill="1" applyBorder="1" applyAlignment="1">
      <alignment horizontal="center" vertical="center"/>
      <protection/>
    </xf>
    <xf numFmtId="164" fontId="18" fillId="4" borderId="4" xfId="0" applyNumberFormat="1" applyFont="1" applyFill="1" applyBorder="1" applyAlignment="1">
      <alignment horizontal="center" vertical="center" shrinkToFit="1"/>
    </xf>
    <xf numFmtId="164" fontId="18" fillId="4" borderId="5" xfId="0" applyNumberFormat="1" applyFont="1" applyFill="1" applyBorder="1" applyAlignment="1">
      <alignment horizontal="center" vertical="center" shrinkToFit="1"/>
    </xf>
    <xf numFmtId="164" fontId="16" fillId="4" borderId="4" xfId="27" applyFont="1" applyFill="1" applyBorder="1" applyAlignment="1">
      <alignment horizontal="center" vertical="center"/>
      <protection/>
    </xf>
    <xf numFmtId="164" fontId="8" fillId="3" borderId="4" xfId="0" applyFont="1" applyFill="1" applyBorder="1" applyAlignment="1">
      <alignment horizontal="center" vertical="center"/>
    </xf>
    <xf numFmtId="164" fontId="19" fillId="3" borderId="4" xfId="0" applyFont="1" applyFill="1" applyBorder="1" applyAlignment="1">
      <alignment horizontal="center"/>
    </xf>
    <xf numFmtId="164" fontId="20" fillId="3" borderId="4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21" fillId="0" borderId="4" xfId="0" applyFont="1" applyBorder="1" applyAlignment="1">
      <alignment horizontal="center" vertical="center"/>
    </xf>
    <xf numFmtId="164" fontId="22" fillId="4" borderId="4" xfId="27" applyFont="1" applyFill="1" applyBorder="1" applyAlignment="1">
      <alignment horizontal="center" vertical="center"/>
      <protection/>
    </xf>
    <xf numFmtId="164" fontId="22" fillId="6" borderId="4" xfId="27" applyFont="1" applyFill="1" applyBorder="1" applyAlignment="1">
      <alignment horizontal="center" vertical="center"/>
      <protection/>
    </xf>
    <xf numFmtId="164" fontId="23" fillId="6" borderId="4" xfId="27" applyFont="1" applyFill="1" applyBorder="1" applyAlignment="1">
      <alignment horizontal="center" vertical="center"/>
      <protection/>
    </xf>
    <xf numFmtId="164" fontId="22" fillId="7" borderId="4" xfId="27" applyFont="1" applyFill="1" applyBorder="1" applyAlignment="1">
      <alignment horizontal="center" vertical="center"/>
      <protection/>
    </xf>
    <xf numFmtId="164" fontId="16" fillId="7" borderId="4" xfId="27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24" fillId="7" borderId="4" xfId="27" applyFont="1" applyFill="1" applyBorder="1" applyAlignment="1">
      <alignment horizontal="center" vertical="center"/>
      <protection/>
    </xf>
    <xf numFmtId="164" fontId="25" fillId="3" borderId="3" xfId="0" applyFont="1" applyFill="1" applyBorder="1" applyAlignment="1">
      <alignment horizontal="center" vertical="center"/>
    </xf>
    <xf numFmtId="164" fontId="26" fillId="3" borderId="4" xfId="0" applyFont="1" applyFill="1" applyBorder="1" applyAlignment="1">
      <alignment horizontal="center"/>
    </xf>
    <xf numFmtId="164" fontId="16" fillId="3" borderId="4" xfId="0" applyFont="1" applyFill="1" applyBorder="1" applyAlignment="1">
      <alignment horizontal="center" vertical="center"/>
    </xf>
    <xf numFmtId="164" fontId="27" fillId="3" borderId="4" xfId="0" applyFont="1" applyFill="1" applyBorder="1" applyAlignment="1">
      <alignment horizontal="center"/>
    </xf>
    <xf numFmtId="164" fontId="28" fillId="3" borderId="4" xfId="0" applyFont="1" applyFill="1" applyBorder="1" applyAlignment="1">
      <alignment horizontal="center" shrinkToFit="1"/>
    </xf>
    <xf numFmtId="164" fontId="28" fillId="3" borderId="5" xfId="0" applyFont="1" applyFill="1" applyBorder="1" applyAlignment="1">
      <alignment horizontal="center" shrinkToFit="1"/>
    </xf>
    <xf numFmtId="164" fontId="8" fillId="0" borderId="4" xfId="27" applyFont="1" applyBorder="1" applyAlignment="1">
      <alignment vertical="center"/>
      <protection/>
    </xf>
    <xf numFmtId="164" fontId="29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4" fontId="8" fillId="0" borderId="6" xfId="0" applyFont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1" fillId="0" borderId="0" xfId="0" applyFont="1" applyBorder="1" applyAlignment="1">
      <alignment/>
    </xf>
    <xf numFmtId="164" fontId="3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5" fillId="0" borderId="8" xfId="0" applyFont="1" applyBorder="1" applyAlignment="1">
      <alignment/>
    </xf>
    <xf numFmtId="164" fontId="33" fillId="0" borderId="0" xfId="0" applyFont="1" applyBorder="1" applyAlignment="1">
      <alignment horizontal="center" vertical="center"/>
    </xf>
    <xf numFmtId="164" fontId="34" fillId="0" borderId="0" xfId="0" applyFont="1" applyBorder="1" applyAlignment="1">
      <alignment/>
    </xf>
    <xf numFmtId="164" fontId="31" fillId="0" borderId="0" xfId="0" applyFont="1" applyBorder="1" applyAlignment="1">
      <alignment horizontal="center"/>
    </xf>
    <xf numFmtId="164" fontId="31" fillId="0" borderId="9" xfId="0" applyFont="1" applyBorder="1" applyAlignment="1">
      <alignment/>
    </xf>
    <xf numFmtId="164" fontId="31" fillId="0" borderId="10" xfId="0" applyFont="1" applyBorder="1" applyAlignment="1">
      <alignment vertical="center"/>
    </xf>
    <xf numFmtId="164" fontId="34" fillId="0" borderId="10" xfId="0" applyFont="1" applyBorder="1" applyAlignment="1">
      <alignment/>
    </xf>
    <xf numFmtId="164" fontId="34" fillId="0" borderId="11" xfId="0" applyFont="1" applyBorder="1" applyAlignment="1">
      <alignment/>
    </xf>
    <xf numFmtId="164" fontId="35" fillId="0" borderId="9" xfId="0" applyFont="1" applyBorder="1" applyAlignment="1">
      <alignment/>
    </xf>
    <xf numFmtId="164" fontId="35" fillId="0" borderId="10" xfId="0" applyFont="1" applyBorder="1" applyAlignment="1">
      <alignment/>
    </xf>
    <xf numFmtId="164" fontId="36" fillId="0" borderId="10" xfId="0" applyFont="1" applyBorder="1" applyAlignment="1">
      <alignment vertical="center"/>
    </xf>
    <xf numFmtId="164" fontId="36" fillId="0" borderId="10" xfId="0" applyFont="1" applyBorder="1" applyAlignment="1">
      <alignment/>
    </xf>
    <xf numFmtId="164" fontId="36" fillId="0" borderId="11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37" fillId="0" borderId="12" xfId="0" applyFont="1" applyBorder="1" applyAlignment="1">
      <alignment horizontal="center" vertical="center"/>
    </xf>
    <xf numFmtId="164" fontId="31" fillId="0" borderId="0" xfId="0" applyFont="1" applyBorder="1" applyAlignment="1">
      <alignment vertical="center"/>
    </xf>
    <xf numFmtId="164" fontId="31" fillId="0" borderId="13" xfId="0" applyFont="1" applyBorder="1" applyAlignment="1">
      <alignment/>
    </xf>
    <xf numFmtId="164" fontId="35" fillId="0" borderId="14" xfId="0" applyFont="1" applyBorder="1" applyAlignment="1">
      <alignment horizontal="left" vertical="center"/>
    </xf>
    <xf numFmtId="164" fontId="30" fillId="0" borderId="1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8" fillId="0" borderId="0" xfId="0" applyFont="1" applyBorder="1" applyAlignment="1">
      <alignment horizontal="center" vertical="center"/>
    </xf>
    <xf numFmtId="164" fontId="38" fillId="0" borderId="8" xfId="0" applyFont="1" applyBorder="1" applyAlignment="1">
      <alignment/>
    </xf>
    <xf numFmtId="164" fontId="39" fillId="0" borderId="12" xfId="0" applyFont="1" applyBorder="1" applyAlignment="1">
      <alignment horizontal="center" vertical="center"/>
    </xf>
    <xf numFmtId="164" fontId="35" fillId="0" borderId="0" xfId="0" applyFont="1" applyBorder="1" applyAlignment="1">
      <alignment/>
    </xf>
    <xf numFmtId="164" fontId="35" fillId="0" borderId="13" xfId="0" applyFont="1" applyBorder="1" applyAlignment="1">
      <alignment/>
    </xf>
    <xf numFmtId="164" fontId="0" fillId="0" borderId="0" xfId="0" applyFont="1" applyBorder="1" applyAlignment="1">
      <alignment/>
    </xf>
    <xf numFmtId="164" fontId="38" fillId="0" borderId="8" xfId="0" applyFont="1" applyBorder="1" applyAlignment="1">
      <alignment horizontal="center"/>
    </xf>
    <xf numFmtId="164" fontId="0" fillId="0" borderId="15" xfId="0" applyBorder="1" applyAlignment="1">
      <alignment/>
    </xf>
    <xf numFmtId="164" fontId="35" fillId="0" borderId="16" xfId="0" applyFont="1" applyBorder="1" applyAlignment="1">
      <alignment/>
    </xf>
    <xf numFmtId="164" fontId="35" fillId="0" borderId="17" xfId="0" applyFont="1" applyBorder="1" applyAlignment="1">
      <alignment/>
    </xf>
    <xf numFmtId="164" fontId="35" fillId="0" borderId="18" xfId="0" applyFont="1" applyBorder="1" applyAlignment="1">
      <alignment horizontal="left" vertical="center"/>
    </xf>
    <xf numFmtId="164" fontId="0" fillId="0" borderId="7" xfId="0" applyBorder="1" applyAlignment="1">
      <alignment/>
    </xf>
    <xf numFmtId="164" fontId="0" fillId="0" borderId="0" xfId="0" applyFont="1" applyBorder="1" applyAlignment="1">
      <alignment horizontal="center"/>
    </xf>
    <xf numFmtId="164" fontId="40" fillId="0" borderId="0" xfId="0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/>
    </xf>
    <xf numFmtId="164" fontId="0" fillId="0" borderId="20" xfId="0" applyFont="1" applyBorder="1" applyAlignment="1">
      <alignment horizontal="center"/>
    </xf>
    <xf numFmtId="164" fontId="40" fillId="0" borderId="20" xfId="0" applyFont="1" applyBorder="1" applyAlignment="1">
      <alignment/>
    </xf>
    <xf numFmtId="164" fontId="35" fillId="0" borderId="20" xfId="0" applyFont="1" applyBorder="1" applyAlignment="1">
      <alignment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/>
    </xf>
    <xf numFmtId="164" fontId="41" fillId="0" borderId="0" xfId="0" applyFont="1" applyAlignment="1">
      <alignment/>
    </xf>
    <xf numFmtId="164" fontId="4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6" fillId="0" borderId="22" xfId="0" applyFont="1" applyBorder="1" applyAlignment="1">
      <alignment horizontal="center" vertical="center" wrapText="1"/>
    </xf>
    <xf numFmtId="164" fontId="7" fillId="3" borderId="23" xfId="0" applyFont="1" applyFill="1" applyBorder="1" applyAlignment="1">
      <alignment vertical="center"/>
    </xf>
    <xf numFmtId="164" fontId="7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 vertical="center"/>
    </xf>
    <xf numFmtId="164" fontId="42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 shrinkToFit="1"/>
    </xf>
    <xf numFmtId="164" fontId="7" fillId="3" borderId="24" xfId="0" applyFont="1" applyFill="1" applyBorder="1" applyAlignment="1">
      <alignment horizontal="center" shrinkToFit="1"/>
    </xf>
    <xf numFmtId="164" fontId="1" fillId="4" borderId="23" xfId="0" applyFont="1" applyFill="1" applyBorder="1" applyAlignment="1">
      <alignment horizontal="left" vertical="center"/>
    </xf>
    <xf numFmtId="164" fontId="1" fillId="4" borderId="4" xfId="0" applyFont="1" applyFill="1" applyBorder="1" applyAlignment="1">
      <alignment horizontal="left" vertical="center"/>
    </xf>
    <xf numFmtId="164" fontId="43" fillId="0" borderId="4" xfId="27" applyFont="1" applyBorder="1" applyAlignment="1">
      <alignment horizontal="center" vertical="center"/>
      <protection/>
    </xf>
    <xf numFmtId="166" fontId="41" fillId="0" borderId="4" xfId="27" applyNumberFormat="1" applyFont="1" applyBorder="1" applyAlignment="1">
      <alignment horizontal="center" vertical="center"/>
      <protection/>
    </xf>
    <xf numFmtId="164" fontId="41" fillId="4" borderId="4" xfId="27" applyFont="1" applyFill="1" applyBorder="1" applyAlignment="1">
      <alignment horizontal="center" vertical="center"/>
      <protection/>
    </xf>
    <xf numFmtId="164" fontId="44" fillId="8" borderId="4" xfId="27" applyFont="1" applyFill="1" applyBorder="1" applyAlignment="1">
      <alignment horizontal="center" vertical="center"/>
      <protection/>
    </xf>
    <xf numFmtId="164" fontId="41" fillId="8" borderId="4" xfId="27" applyFont="1" applyFill="1" applyBorder="1" applyAlignment="1">
      <alignment horizontal="center" vertical="center"/>
      <protection/>
    </xf>
    <xf numFmtId="164" fontId="1" fillId="4" borderId="4" xfId="27" applyNumberFormat="1" applyFont="1" applyFill="1" applyBorder="1" applyAlignment="1">
      <alignment horizontal="center" vertical="center"/>
      <protection/>
    </xf>
    <xf numFmtId="164" fontId="1" fillId="4" borderId="4" xfId="0" applyNumberFormat="1" applyFont="1" applyFill="1" applyBorder="1" applyAlignment="1">
      <alignment horizontal="center" vertical="center" shrinkToFit="1"/>
    </xf>
    <xf numFmtId="164" fontId="1" fillId="4" borderId="24" xfId="0" applyNumberFormat="1" applyFont="1" applyFill="1" applyBorder="1" applyAlignment="1">
      <alignment horizontal="center" vertical="center" shrinkToFit="1"/>
    </xf>
    <xf numFmtId="164" fontId="43" fillId="3" borderId="23" xfId="0" applyFont="1" applyFill="1" applyBorder="1" applyAlignment="1">
      <alignment vertical="center"/>
    </xf>
    <xf numFmtId="164" fontId="43" fillId="3" borderId="4" xfId="0" applyFont="1" applyFill="1" applyBorder="1" applyAlignment="1">
      <alignment horizontal="center"/>
    </xf>
    <xf numFmtId="164" fontId="43" fillId="3" borderId="4" xfId="0" applyFont="1" applyFill="1" applyBorder="1" applyAlignment="1">
      <alignment horizontal="center" vertical="center"/>
    </xf>
    <xf numFmtId="164" fontId="1" fillId="0" borderId="23" xfId="0" applyFont="1" applyBorder="1" applyAlignment="1">
      <alignment horizontal="left" vertical="center"/>
    </xf>
    <xf numFmtId="164" fontId="1" fillId="0" borderId="4" xfId="0" applyFont="1" applyBorder="1" applyAlignment="1">
      <alignment horizontal="left" vertical="center"/>
    </xf>
    <xf numFmtId="164" fontId="43" fillId="0" borderId="4" xfId="0" applyFont="1" applyBorder="1" applyAlignment="1">
      <alignment horizontal="center" vertical="center"/>
    </xf>
    <xf numFmtId="164" fontId="41" fillId="0" borderId="4" xfId="0" applyFont="1" applyBorder="1" applyAlignment="1">
      <alignment horizontal="center" vertical="center"/>
    </xf>
    <xf numFmtId="164" fontId="44" fillId="4" borderId="4" xfId="27" applyFont="1" applyFill="1" applyBorder="1" applyAlignment="1">
      <alignment horizontal="center" vertical="center"/>
      <protection/>
    </xf>
    <xf numFmtId="164" fontId="7" fillId="0" borderId="25" xfId="0" applyFont="1" applyBorder="1" applyAlignment="1">
      <alignment horizontal="center" vertical="center"/>
    </xf>
    <xf numFmtId="164" fontId="41" fillId="0" borderId="0" xfId="0" applyFont="1" applyBorder="1" applyAlignment="1">
      <alignment/>
    </xf>
    <xf numFmtId="164" fontId="4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25" xfId="0" applyFont="1" applyBorder="1" applyAlignment="1">
      <alignment horizontal="center" vertical="center"/>
    </xf>
    <xf numFmtId="164" fontId="41" fillId="0" borderId="0" xfId="0" applyFont="1" applyBorder="1" applyAlignment="1">
      <alignment horizontal="right"/>
    </xf>
    <xf numFmtId="164" fontId="43" fillId="0" borderId="0" xfId="0" applyFont="1" applyBorder="1" applyAlignment="1">
      <alignment horizontal="center" vertical="center"/>
    </xf>
    <xf numFmtId="164" fontId="41" fillId="0" borderId="0" xfId="0" applyFont="1" applyBorder="1" applyAlignment="1">
      <alignment horizontal="center"/>
    </xf>
    <xf numFmtId="164" fontId="43" fillId="0" borderId="0" xfId="0" applyFont="1" applyBorder="1" applyAlignment="1">
      <alignment/>
    </xf>
    <xf numFmtId="164" fontId="43" fillId="0" borderId="0" xfId="0" applyFont="1" applyBorder="1" applyAlignment="1">
      <alignment/>
    </xf>
    <xf numFmtId="164" fontId="43" fillId="0" borderId="26" xfId="0" applyFont="1" applyBorder="1" applyAlignment="1">
      <alignment/>
    </xf>
    <xf numFmtId="164" fontId="43" fillId="0" borderId="26" xfId="0" applyFont="1" applyBorder="1" applyAlignment="1">
      <alignment horizontal="center"/>
    </xf>
    <xf numFmtId="164" fontId="41" fillId="0" borderId="25" xfId="0" applyFont="1" applyBorder="1" applyAlignment="1">
      <alignment/>
    </xf>
    <xf numFmtId="164" fontId="43" fillId="0" borderId="26" xfId="0" applyFont="1" applyBorder="1" applyAlignment="1">
      <alignment horizontal="center" vertical="center"/>
    </xf>
    <xf numFmtId="164" fontId="41" fillId="0" borderId="27" xfId="0" applyFont="1" applyBorder="1" applyAlignment="1">
      <alignment/>
    </xf>
    <xf numFmtId="164" fontId="41" fillId="0" borderId="28" xfId="0" applyFont="1" applyBorder="1" applyAlignment="1">
      <alignment/>
    </xf>
    <xf numFmtId="164" fontId="41" fillId="0" borderId="28" xfId="0" applyFont="1" applyBorder="1" applyAlignment="1">
      <alignment horizontal="center"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0" fillId="0" borderId="0" xfId="0" applyAlignment="1">
      <alignment vertical="center"/>
    </xf>
    <xf numFmtId="164" fontId="45" fillId="0" borderId="30" xfId="0" applyFont="1" applyBorder="1" applyAlignment="1">
      <alignment horizontal="center" vertical="center" wrapText="1"/>
    </xf>
    <xf numFmtId="164" fontId="47" fillId="9" borderId="31" xfId="0" applyFont="1" applyFill="1" applyBorder="1" applyAlignment="1">
      <alignment vertical="center"/>
    </xf>
    <xf numFmtId="164" fontId="48" fillId="9" borderId="31" xfId="0" applyFont="1" applyFill="1" applyBorder="1" applyAlignment="1">
      <alignment horizontal="center" vertical="center"/>
    </xf>
    <xf numFmtId="164" fontId="7" fillId="9" borderId="31" xfId="0" applyFont="1" applyFill="1" applyBorder="1" applyAlignment="1">
      <alignment horizontal="center" vertical="center"/>
    </xf>
    <xf numFmtId="164" fontId="48" fillId="9" borderId="31" xfId="0" applyFont="1" applyFill="1" applyBorder="1" applyAlignment="1">
      <alignment horizontal="center" vertical="center" shrinkToFit="1"/>
    </xf>
    <xf numFmtId="164" fontId="23" fillId="0" borderId="0" xfId="0" applyFont="1" applyAlignment="1">
      <alignment vertical="center"/>
    </xf>
    <xf numFmtId="164" fontId="49" fillId="0" borderId="0" xfId="0" applyFont="1" applyAlignment="1">
      <alignment horizontal="center"/>
    </xf>
    <xf numFmtId="164" fontId="1" fillId="4" borderId="31" xfId="0" applyFont="1" applyFill="1" applyBorder="1" applyAlignment="1">
      <alignment horizontal="left" vertical="center"/>
    </xf>
    <xf numFmtId="167" fontId="1" fillId="4" borderId="31" xfId="0" applyNumberFormat="1" applyFont="1" applyFill="1" applyBorder="1" applyAlignment="1">
      <alignment horizontal="left" vertical="center"/>
    </xf>
    <xf numFmtId="164" fontId="43" fillId="0" borderId="31" xfId="0" applyFont="1" applyBorder="1" applyAlignment="1">
      <alignment horizontal="center" vertical="center"/>
    </xf>
    <xf numFmtId="164" fontId="1" fillId="4" borderId="31" xfId="0" applyFont="1" applyFill="1" applyBorder="1" applyAlignment="1">
      <alignment horizontal="center" vertical="center"/>
    </xf>
    <xf numFmtId="164" fontId="50" fillId="4" borderId="31" xfId="0" applyFont="1" applyFill="1" applyBorder="1" applyAlignment="1">
      <alignment horizontal="center" vertical="center"/>
    </xf>
    <xf numFmtId="164" fontId="1" fillId="8" borderId="31" xfId="0" applyFont="1" applyFill="1" applyBorder="1" applyAlignment="1">
      <alignment horizontal="center" vertical="center"/>
    </xf>
    <xf numFmtId="164" fontId="52" fillId="8" borderId="31" xfId="0" applyFont="1" applyFill="1" applyBorder="1" applyAlignment="1">
      <alignment horizontal="center" vertical="center"/>
    </xf>
    <xf numFmtId="164" fontId="1" fillId="9" borderId="31" xfId="0" applyNumberFormat="1" applyFont="1" applyFill="1" applyBorder="1" applyAlignment="1">
      <alignment horizontal="center" vertical="center"/>
    </xf>
    <xf numFmtId="168" fontId="53" fillId="9" borderId="31" xfId="0" applyNumberFormat="1" applyFont="1" applyFill="1" applyBorder="1" applyAlignment="1">
      <alignment horizontal="center" vertical="center" shrinkToFit="1"/>
    </xf>
    <xf numFmtId="164" fontId="1" fillId="0" borderId="31" xfId="0" applyFont="1" applyBorder="1" applyAlignment="1">
      <alignment horizontal="left" vertical="center"/>
    </xf>
    <xf numFmtId="167" fontId="1" fillId="0" borderId="31" xfId="0" applyNumberFormat="1" applyFont="1" applyBorder="1" applyAlignment="1">
      <alignment horizontal="left" vertical="center"/>
    </xf>
    <xf numFmtId="164" fontId="54" fillId="5" borderId="31" xfId="0" applyFont="1" applyFill="1" applyBorder="1" applyAlignment="1">
      <alignment horizontal="center" vertical="center"/>
    </xf>
    <xf numFmtId="164" fontId="47" fillId="9" borderId="31" xfId="0" applyFont="1" applyFill="1" applyBorder="1" applyAlignment="1">
      <alignment horizontal="left" vertical="center"/>
    </xf>
    <xf numFmtId="164" fontId="23" fillId="0" borderId="0" xfId="0" applyFont="1" applyBorder="1" applyAlignment="1">
      <alignment vertical="center"/>
    </xf>
    <xf numFmtId="164" fontId="52" fillId="4" borderId="31" xfId="0" applyFont="1" applyFill="1" applyBorder="1" applyAlignment="1">
      <alignment horizontal="center" vertical="center"/>
    </xf>
    <xf numFmtId="164" fontId="17" fillId="0" borderId="25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Border="1" applyAlignment="1">
      <alignment horizontal="left" vertical="center"/>
    </xf>
    <xf numFmtId="164" fontId="55" fillId="0" borderId="0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4" borderId="0" xfId="0" applyFont="1" applyFill="1" applyBorder="1" applyAlignment="1">
      <alignment horizontal="center" vertical="center"/>
    </xf>
    <xf numFmtId="168" fontId="53" fillId="4" borderId="0" xfId="0" applyNumberFormat="1" applyFont="1" applyFill="1" applyBorder="1" applyAlignment="1">
      <alignment horizontal="center" vertical="center" shrinkToFit="1"/>
    </xf>
    <xf numFmtId="168" fontId="53" fillId="4" borderId="26" xfId="0" applyNumberFormat="1" applyFont="1" applyFill="1" applyBorder="1" applyAlignment="1">
      <alignment horizontal="center" vertical="center" shrinkToFit="1"/>
    </xf>
    <xf numFmtId="164" fontId="56" fillId="0" borderId="0" xfId="0" applyFont="1" applyBorder="1" applyAlignment="1" applyProtection="1">
      <alignment vertical="center" readingOrder="1"/>
      <protection/>
    </xf>
    <xf numFmtId="164" fontId="57" fillId="0" borderId="31" xfId="0" applyFont="1" applyBorder="1" applyAlignment="1">
      <alignment horizontal="center" vertical="center"/>
    </xf>
    <xf numFmtId="164" fontId="57" fillId="0" borderId="0" xfId="0" applyFont="1" applyBorder="1" applyAlignment="1">
      <alignment/>
    </xf>
    <xf numFmtId="164" fontId="7" fillId="0" borderId="0" xfId="0" applyFont="1" applyBorder="1" applyAlignment="1">
      <alignment vertical="center"/>
    </xf>
    <xf numFmtId="164" fontId="30" fillId="4" borderId="31" xfId="0" applyFont="1" applyFill="1" applyBorder="1" applyAlignment="1">
      <alignment horizontal="center" vertical="center"/>
    </xf>
    <xf numFmtId="164" fontId="30" fillId="4" borderId="31" xfId="0" applyFont="1" applyFill="1" applyBorder="1" applyAlignment="1">
      <alignment/>
    </xf>
    <xf numFmtId="164" fontId="30" fillId="4" borderId="0" xfId="0" applyFont="1" applyFill="1" applyBorder="1" applyAlignment="1">
      <alignment/>
    </xf>
    <xf numFmtId="164" fontId="17" fillId="0" borderId="0" xfId="0" applyFont="1" applyBorder="1" applyAlignment="1">
      <alignment horizontal="center" vertical="center"/>
    </xf>
    <xf numFmtId="164" fontId="58" fillId="0" borderId="0" xfId="0" applyFont="1" applyBorder="1" applyAlignment="1">
      <alignment horizontal="center" vertical="center"/>
    </xf>
    <xf numFmtId="164" fontId="58" fillId="0" borderId="26" xfId="0" applyFont="1" applyBorder="1" applyAlignment="1">
      <alignment vertical="center"/>
    </xf>
    <xf numFmtId="164" fontId="59" fillId="0" borderId="0" xfId="0" applyFont="1" applyBorder="1" applyAlignment="1">
      <alignment horizontal="center" vertical="center"/>
    </xf>
    <xf numFmtId="164" fontId="58" fillId="0" borderId="0" xfId="0" applyFont="1" applyBorder="1" applyAlignment="1">
      <alignment horizontal="center" vertical="center" wrapText="1"/>
    </xf>
    <xf numFmtId="164" fontId="58" fillId="0" borderId="0" xfId="0" applyFont="1" applyBorder="1" applyAlignment="1">
      <alignment vertical="center" wrapText="1"/>
    </xf>
    <xf numFmtId="164" fontId="60" fillId="4" borderId="31" xfId="0" applyFont="1" applyFill="1" applyBorder="1" applyAlignment="1">
      <alignment/>
    </xf>
    <xf numFmtId="164" fontId="61" fillId="4" borderId="0" xfId="0" applyFont="1" applyFill="1" applyBorder="1" applyAlignment="1">
      <alignment/>
    </xf>
    <xf numFmtId="164" fontId="0" fillId="0" borderId="0" xfId="0" applyBorder="1" applyAlignment="1">
      <alignment vertical="center"/>
    </xf>
    <xf numFmtId="164" fontId="62" fillId="0" borderId="0" xfId="0" applyFont="1" applyBorder="1" applyAlignment="1">
      <alignment horizontal="center" vertical="center"/>
    </xf>
    <xf numFmtId="164" fontId="0" fillId="0" borderId="25" xfId="0" applyBorder="1" applyAlignment="1">
      <alignment vertical="center"/>
    </xf>
    <xf numFmtId="164" fontId="30" fillId="4" borderId="31" xfId="0" applyFont="1" applyFill="1" applyBorder="1" applyAlignment="1">
      <alignment/>
    </xf>
    <xf numFmtId="164" fontId="30" fillId="4" borderId="0" xfId="0" applyFont="1" applyFill="1" applyBorder="1" applyAlignment="1">
      <alignment/>
    </xf>
    <xf numFmtId="164" fontId="0" fillId="0" borderId="26" xfId="0" applyBorder="1" applyAlignment="1">
      <alignment vertical="center"/>
    </xf>
    <xf numFmtId="164" fontId="30" fillId="4" borderId="31" xfId="0" applyFont="1" applyFill="1" applyBorder="1" applyAlignment="1">
      <alignment horizontal="center"/>
    </xf>
    <xf numFmtId="164" fontId="31" fillId="0" borderId="31" xfId="0" applyFont="1" applyBorder="1" applyAlignment="1">
      <alignment horizontal="center" vertical="center"/>
    </xf>
    <xf numFmtId="164" fontId="31" fillId="0" borderId="31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0" fillId="0" borderId="27" xfId="0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29" xfId="0" applyBorder="1" applyAlignment="1">
      <alignment vertical="center"/>
    </xf>
    <xf numFmtId="164" fontId="63" fillId="0" borderId="30" xfId="29" applyFont="1" applyBorder="1" applyAlignment="1">
      <alignment horizontal="center" vertical="center" wrapText="1"/>
      <protection/>
    </xf>
    <xf numFmtId="164" fontId="64" fillId="0" borderId="0" xfId="0" applyFont="1" applyAlignment="1">
      <alignment vertical="center"/>
    </xf>
    <xf numFmtId="164" fontId="64" fillId="0" borderId="0" xfId="0" applyFont="1" applyBorder="1" applyAlignment="1">
      <alignment vertical="center"/>
    </xf>
    <xf numFmtId="164" fontId="65" fillId="10" borderId="23" xfId="29" applyFont="1" applyFill="1" applyBorder="1" applyAlignment="1">
      <alignment vertical="center"/>
      <protection/>
    </xf>
    <xf numFmtId="164" fontId="13" fillId="10" borderId="4" xfId="29" applyFont="1" applyFill="1" applyBorder="1" applyAlignment="1">
      <alignment horizontal="center" vertical="center"/>
      <protection/>
    </xf>
    <xf numFmtId="164" fontId="12" fillId="10" borderId="4" xfId="29" applyFont="1" applyFill="1" applyBorder="1" applyAlignment="1">
      <alignment horizontal="center" vertical="center"/>
      <protection/>
    </xf>
    <xf numFmtId="164" fontId="13" fillId="10" borderId="4" xfId="29" applyFont="1" applyFill="1" applyBorder="1" applyAlignment="1">
      <alignment horizontal="center" vertical="center" shrinkToFit="1"/>
      <protection/>
    </xf>
    <xf numFmtId="164" fontId="13" fillId="10" borderId="24" xfId="29" applyFont="1" applyFill="1" applyBorder="1" applyAlignment="1">
      <alignment horizontal="center" vertical="center" shrinkToFit="1"/>
      <protection/>
    </xf>
    <xf numFmtId="164" fontId="13" fillId="10" borderId="4" xfId="0" applyFont="1" applyFill="1" applyBorder="1" applyAlignment="1">
      <alignment horizontal="center" vertical="center"/>
    </xf>
    <xf numFmtId="164" fontId="17" fillId="0" borderId="23" xfId="29" applyFont="1" applyBorder="1" applyAlignment="1">
      <alignment horizontal="left" vertical="center"/>
      <protection/>
    </xf>
    <xf numFmtId="164" fontId="17" fillId="0" borderId="4" xfId="29" applyFont="1" applyBorder="1" applyAlignment="1">
      <alignment horizontal="left" vertical="center"/>
      <protection/>
    </xf>
    <xf numFmtId="164" fontId="17" fillId="10" borderId="4" xfId="29" applyFont="1" applyFill="1" applyBorder="1" applyAlignment="1">
      <alignment horizontal="center" vertical="center"/>
      <protection/>
    </xf>
    <xf numFmtId="164" fontId="66" fillId="4" borderId="4" xfId="27" applyFont="1" applyFill="1" applyBorder="1" applyAlignment="1">
      <alignment horizontal="center" vertical="center"/>
      <protection/>
    </xf>
    <xf numFmtId="164" fontId="66" fillId="11" borderId="4" xfId="27" applyFont="1" applyFill="1" applyBorder="1" applyAlignment="1">
      <alignment horizontal="center" vertical="center"/>
      <protection/>
    </xf>
    <xf numFmtId="164" fontId="17" fillId="10" borderId="4" xfId="29" applyNumberFormat="1" applyFont="1" applyFill="1" applyBorder="1" applyAlignment="1">
      <alignment horizontal="center" vertical="center"/>
      <protection/>
    </xf>
    <xf numFmtId="164" fontId="18" fillId="10" borderId="4" xfId="29" applyNumberFormat="1" applyFont="1" applyFill="1" applyBorder="1" applyAlignment="1">
      <alignment horizontal="center" vertical="center" shrinkToFit="1"/>
      <protection/>
    </xf>
    <xf numFmtId="164" fontId="18" fillId="10" borderId="24" xfId="29" applyNumberFormat="1" applyFont="1" applyFill="1" applyBorder="1" applyAlignment="1">
      <alignment horizontal="center" vertical="center" shrinkToFit="1"/>
      <protection/>
    </xf>
    <xf numFmtId="164" fontId="65" fillId="10" borderId="23" xfId="29" applyFont="1" applyFill="1" applyBorder="1" applyAlignment="1">
      <alignment horizontal="left" vertical="center"/>
      <protection/>
    </xf>
    <xf numFmtId="164" fontId="17" fillId="0" borderId="6" xfId="29" applyFont="1" applyBorder="1" applyAlignment="1">
      <alignment horizontal="center" vertical="center"/>
      <protection/>
    </xf>
    <xf numFmtId="164" fontId="67" fillId="11" borderId="4" xfId="27" applyFont="1" applyFill="1" applyBorder="1" applyAlignment="1">
      <alignment horizontal="center" vertical="center"/>
      <protection/>
    </xf>
    <xf numFmtId="164" fontId="17" fillId="0" borderId="25" xfId="29" applyFont="1" applyBorder="1" applyAlignment="1">
      <alignment vertical="center"/>
      <protection/>
    </xf>
    <xf numFmtId="164" fontId="17" fillId="0" borderId="0" xfId="29" applyFont="1" applyAlignment="1">
      <alignment vertical="center"/>
      <protection/>
    </xf>
    <xf numFmtId="164" fontId="64" fillId="0" borderId="0" xfId="29" applyFont="1" applyAlignment="1">
      <alignment vertical="center"/>
      <protection/>
    </xf>
    <xf numFmtId="164" fontId="64" fillId="0" borderId="26" xfId="29" applyFont="1" applyBorder="1" applyAlignment="1">
      <alignment vertical="center"/>
      <protection/>
    </xf>
    <xf numFmtId="164" fontId="17" fillId="0" borderId="23" xfId="29" applyFont="1" applyBorder="1" applyAlignment="1">
      <alignment vertical="center"/>
      <protection/>
    </xf>
    <xf numFmtId="164" fontId="68" fillId="0" borderId="4" xfId="29" applyFont="1" applyBorder="1" applyAlignment="1">
      <alignment vertical="center"/>
      <protection/>
    </xf>
    <xf numFmtId="164" fontId="68" fillId="0" borderId="0" xfId="29" applyFont="1" applyBorder="1" applyAlignment="1">
      <alignment vertical="center"/>
      <protection/>
    </xf>
    <xf numFmtId="164" fontId="17" fillId="4" borderId="23" xfId="0" applyFont="1" applyFill="1" applyBorder="1" applyAlignment="1">
      <alignment horizontal="center" vertical="center"/>
    </xf>
    <xf numFmtId="164" fontId="17" fillId="4" borderId="4" xfId="0" applyFont="1" applyFill="1" applyBorder="1" applyAlignment="1">
      <alignment vertical="center"/>
    </xf>
    <xf numFmtId="164" fontId="17" fillId="4" borderId="0" xfId="29" applyFont="1" applyFill="1" applyBorder="1" applyAlignment="1">
      <alignment vertical="center"/>
      <protection/>
    </xf>
    <xf numFmtId="164" fontId="17" fillId="4" borderId="25" xfId="0" applyFont="1" applyFill="1" applyBorder="1" applyAlignment="1">
      <alignment horizontal="center" vertical="center"/>
    </xf>
    <xf numFmtId="164" fontId="17" fillId="0" borderId="0" xfId="29" applyFont="1" applyBorder="1" applyAlignment="1">
      <alignment vertical="center"/>
      <protection/>
    </xf>
    <xf numFmtId="164" fontId="66" fillId="0" borderId="0" xfId="27" applyFont="1" applyBorder="1" applyAlignment="1">
      <alignment horizontal="center" vertical="center"/>
      <protection/>
    </xf>
    <xf numFmtId="164" fontId="17" fillId="0" borderId="0" xfId="29" applyFont="1" applyAlignment="1">
      <alignment horizontal="center" vertical="center"/>
      <protection/>
    </xf>
    <xf numFmtId="164" fontId="17" fillId="4" borderId="23" xfId="29" applyFont="1" applyFill="1" applyBorder="1" applyAlignment="1">
      <alignment horizontal="center" vertical="center"/>
      <protection/>
    </xf>
    <xf numFmtId="164" fontId="17" fillId="4" borderId="31" xfId="29" applyFont="1" applyFill="1" applyBorder="1" applyAlignment="1">
      <alignment vertical="center"/>
      <protection/>
    </xf>
    <xf numFmtId="164" fontId="69" fillId="4" borderId="0" xfId="29" applyFont="1" applyFill="1" applyBorder="1" applyAlignment="1">
      <alignment vertical="center"/>
      <protection/>
    </xf>
    <xf numFmtId="164" fontId="64" fillId="0" borderId="25" xfId="0" applyFont="1" applyBorder="1" applyAlignment="1">
      <alignment vertical="center"/>
    </xf>
    <xf numFmtId="164" fontId="64" fillId="0" borderId="26" xfId="0" applyFont="1" applyBorder="1" applyAlignment="1">
      <alignment vertical="center"/>
    </xf>
    <xf numFmtId="164" fontId="70" fillId="0" borderId="0" xfId="0" applyFont="1" applyAlignment="1">
      <alignment/>
    </xf>
    <xf numFmtId="164" fontId="30" fillId="0" borderId="0" xfId="0" applyFont="1" applyAlignment="1">
      <alignment/>
    </xf>
    <xf numFmtId="164" fontId="71" fillId="0" borderId="4" xfId="0" applyFont="1" applyBorder="1" applyAlignment="1">
      <alignment horizontal="center" vertical="center" wrapText="1"/>
    </xf>
    <xf numFmtId="164" fontId="56" fillId="0" borderId="11" xfId="0" applyFont="1" applyBorder="1" applyAlignment="1">
      <alignment wrapText="1"/>
    </xf>
    <xf numFmtId="164" fontId="42" fillId="0" borderId="0" xfId="0" applyFont="1" applyAlignment="1">
      <alignment/>
    </xf>
    <xf numFmtId="164" fontId="56" fillId="0" borderId="13" xfId="0" applyFont="1" applyBorder="1" applyAlignment="1">
      <alignment wrapText="1"/>
    </xf>
    <xf numFmtId="164" fontId="50" fillId="0" borderId="0" xfId="0" applyFont="1" applyAlignment="1">
      <alignment vertical="center"/>
    </xf>
    <xf numFmtId="164" fontId="46" fillId="3" borderId="4" xfId="29" applyFont="1" applyFill="1" applyBorder="1" applyAlignment="1">
      <alignment horizontal="center" vertical="center"/>
      <protection/>
    </xf>
    <xf numFmtId="164" fontId="46" fillId="3" borderId="4" xfId="29" applyFont="1" applyFill="1" applyBorder="1" applyAlignment="1">
      <alignment horizontal="left" vertical="center"/>
      <protection/>
    </xf>
    <xf numFmtId="164" fontId="46" fillId="3" borderId="4" xfId="0" applyFont="1" applyFill="1" applyBorder="1" applyAlignment="1">
      <alignment horizontal="center" vertical="center"/>
    </xf>
    <xf numFmtId="164" fontId="46" fillId="3" borderId="4" xfId="29" applyFont="1" applyFill="1" applyBorder="1" applyAlignment="1">
      <alignment horizontal="center" vertical="center" shrinkToFit="1"/>
      <protection/>
    </xf>
    <xf numFmtId="164" fontId="58" fillId="0" borderId="0" xfId="0" applyFont="1" applyAlignment="1">
      <alignment horizontal="center" vertical="center"/>
    </xf>
    <xf numFmtId="164" fontId="56" fillId="0" borderId="4" xfId="0" applyFont="1" applyBorder="1" applyAlignment="1" applyProtection="1">
      <alignment horizontal="center" vertical="center" readingOrder="1"/>
      <protection locked="0"/>
    </xf>
    <xf numFmtId="164" fontId="56" fillId="12" borderId="4" xfId="0" applyFont="1" applyFill="1" applyBorder="1" applyAlignment="1" applyProtection="1">
      <alignment horizontal="center" vertical="center" readingOrder="1"/>
      <protection/>
    </xf>
    <xf numFmtId="164" fontId="56" fillId="12" borderId="4" xfId="0" applyFont="1" applyFill="1" applyBorder="1" applyAlignment="1" applyProtection="1">
      <alignment horizontal="center" vertical="center" readingOrder="1"/>
      <protection locked="0"/>
    </xf>
    <xf numFmtId="164" fontId="46" fillId="0" borderId="4" xfId="29" applyFont="1" applyFill="1" applyBorder="1" applyAlignment="1">
      <alignment horizontal="center" vertical="center"/>
      <protection/>
    </xf>
    <xf numFmtId="164" fontId="46" fillId="0" borderId="4" xfId="29" applyFont="1" applyFill="1" applyBorder="1" applyAlignment="1">
      <alignment horizontal="left" vertical="center"/>
      <protection/>
    </xf>
    <xf numFmtId="169" fontId="46" fillId="0" borderId="4" xfId="20" applyNumberFormat="1" applyFont="1" applyFill="1" applyBorder="1" applyAlignment="1">
      <alignment horizontal="center" vertical="center" shrinkToFit="1"/>
      <protection/>
    </xf>
    <xf numFmtId="164" fontId="58" fillId="3" borderId="4" xfId="29" applyFont="1" applyFill="1" applyBorder="1" applyAlignment="1">
      <alignment horizontal="center" vertical="center"/>
      <protection/>
    </xf>
    <xf numFmtId="164" fontId="58" fillId="0" borderId="4" xfId="0" applyFont="1" applyFill="1" applyBorder="1" applyAlignment="1">
      <alignment horizontal="center" vertical="center"/>
    </xf>
    <xf numFmtId="164" fontId="58" fillId="13" borderId="4" xfId="0" applyFont="1" applyFill="1" applyBorder="1" applyAlignment="1">
      <alignment horizontal="center" vertical="center"/>
    </xf>
    <xf numFmtId="164" fontId="58" fillId="14" borderId="4" xfId="29" applyFont="1" applyFill="1" applyBorder="1" applyAlignment="1">
      <alignment horizontal="center" vertical="center" shrinkToFit="1"/>
      <protection/>
    </xf>
    <xf numFmtId="164" fontId="56" fillId="0" borderId="4" xfId="0" applyFont="1" applyBorder="1" applyAlignment="1" applyProtection="1">
      <alignment vertical="center" readingOrder="1"/>
      <protection/>
    </xf>
    <xf numFmtId="164" fontId="50" fillId="12" borderId="4" xfId="0" applyFont="1" applyFill="1" applyBorder="1" applyAlignment="1" applyProtection="1">
      <alignment horizontal="right" vertical="center" readingOrder="1"/>
      <protection/>
    </xf>
    <xf numFmtId="169" fontId="46" fillId="0" borderId="0" xfId="20" applyNumberFormat="1" applyFont="1" applyFill="1" applyBorder="1" applyAlignment="1">
      <alignment horizontal="center" vertical="center" shrinkToFit="1"/>
      <protection/>
    </xf>
    <xf numFmtId="169" fontId="46" fillId="0" borderId="15" xfId="20" applyNumberFormat="1" applyFont="1" applyFill="1" applyBorder="1" applyAlignment="1">
      <alignment horizontal="center" vertical="center" shrinkToFit="1"/>
      <protection/>
    </xf>
    <xf numFmtId="164" fontId="58" fillId="15" borderId="4" xfId="0" applyFont="1" applyFill="1" applyBorder="1" applyAlignment="1">
      <alignment horizontal="center" vertical="center"/>
    </xf>
    <xf numFmtId="164" fontId="58" fillId="0" borderId="0" xfId="0" applyFont="1" applyAlignment="1">
      <alignment/>
    </xf>
    <xf numFmtId="164" fontId="46" fillId="0" borderId="6" xfId="0" applyFont="1" applyBorder="1" applyAlignment="1">
      <alignment horizontal="center" vertical="center" readingOrder="1"/>
    </xf>
    <xf numFmtId="164" fontId="46" fillId="0" borderId="4" xfId="20" applyFont="1" applyFill="1" applyBorder="1" applyAlignment="1">
      <alignment horizontal="left" vertical="center" wrapText="1"/>
      <protection/>
    </xf>
    <xf numFmtId="164" fontId="58" fillId="14" borderId="32" xfId="0" applyFont="1" applyFill="1" applyBorder="1" applyAlignment="1">
      <alignment horizontal="center" vertical="center"/>
    </xf>
    <xf numFmtId="164" fontId="58" fillId="0" borderId="32" xfId="0" applyFont="1" applyFill="1" applyBorder="1" applyAlignment="1">
      <alignment horizontal="center" vertical="center"/>
    </xf>
    <xf numFmtId="164" fontId="46" fillId="0" borderId="4" xfId="0" applyFont="1" applyBorder="1" applyAlignment="1">
      <alignment horizontal="center" vertical="center" readingOrder="1"/>
    </xf>
    <xf numFmtId="164" fontId="46" fillId="0" borderId="4" xfId="0" applyFont="1" applyFill="1" applyBorder="1" applyAlignment="1">
      <alignment horizontal="center" vertical="center"/>
    </xf>
    <xf numFmtId="164" fontId="46" fillId="13" borderId="4" xfId="0" applyFont="1" applyFill="1" applyBorder="1" applyAlignment="1">
      <alignment horizontal="center" vertical="center"/>
    </xf>
    <xf numFmtId="169" fontId="46" fillId="0" borderId="33" xfId="20" applyNumberFormat="1" applyFont="1" applyFill="1" applyBorder="1" applyAlignment="1">
      <alignment horizontal="center" vertical="center" shrinkToFit="1"/>
      <protection/>
    </xf>
    <xf numFmtId="164" fontId="3" fillId="0" borderId="0" xfId="0" applyFont="1" applyAlignment="1">
      <alignment/>
    </xf>
    <xf numFmtId="164" fontId="58" fillId="0" borderId="0" xfId="0" applyFont="1" applyBorder="1" applyAlignment="1">
      <alignment horizontal="left"/>
    </xf>
    <xf numFmtId="164" fontId="70" fillId="0" borderId="0" xfId="0" applyFont="1" applyAlignment="1">
      <alignment horizontal="center"/>
    </xf>
    <xf numFmtId="164" fontId="50" fillId="0" borderId="0" xfId="0" applyFont="1" applyAlignment="1">
      <alignment/>
    </xf>
    <xf numFmtId="164" fontId="72" fillId="0" borderId="9" xfId="0" applyFont="1" applyBorder="1" applyAlignment="1">
      <alignment horizontal="center"/>
    </xf>
    <xf numFmtId="164" fontId="70" fillId="0" borderId="0" xfId="0" applyFont="1" applyAlignment="1">
      <alignment horizontal="center"/>
    </xf>
    <xf numFmtId="164" fontId="73" fillId="0" borderId="0" xfId="0" applyFont="1" applyAlignment="1">
      <alignment horizontal="center"/>
    </xf>
    <xf numFmtId="164" fontId="72" fillId="0" borderId="12" xfId="0" applyFont="1" applyBorder="1" applyAlignment="1">
      <alignment horizontal="center" vertical="center" wrapText="1"/>
    </xf>
    <xf numFmtId="164" fontId="4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72" fillId="0" borderId="15" xfId="0" applyFont="1" applyBorder="1" applyAlignment="1">
      <alignment horizontal="center" vertical="center"/>
    </xf>
    <xf numFmtId="164" fontId="74" fillId="3" borderId="4" xfId="0" applyFont="1" applyFill="1" applyBorder="1" applyAlignment="1">
      <alignment vertical="center"/>
    </xf>
    <xf numFmtId="164" fontId="75" fillId="3" borderId="4" xfId="0" applyFont="1" applyFill="1" applyBorder="1" applyAlignment="1">
      <alignment horizontal="center" vertical="center"/>
    </xf>
    <xf numFmtId="164" fontId="76" fillId="3" borderId="4" xfId="0" applyFont="1" applyFill="1" applyBorder="1" applyAlignment="1">
      <alignment horizontal="center" vertical="center"/>
    </xf>
    <xf numFmtId="164" fontId="56" fillId="0" borderId="4" xfId="0" applyFont="1" applyBorder="1" applyAlignment="1" applyProtection="1">
      <alignment horizontal="center" vertical="center"/>
      <protection locked="0"/>
    </xf>
    <xf numFmtId="164" fontId="49" fillId="0" borderId="0" xfId="0" applyFont="1" applyAlignment="1">
      <alignment horizontal="center"/>
    </xf>
    <xf numFmtId="164" fontId="59" fillId="0" borderId="4" xfId="0" applyFont="1" applyBorder="1" applyAlignment="1" applyProtection="1">
      <alignment horizontal="center" vertical="center"/>
      <protection locked="0"/>
    </xf>
    <xf numFmtId="164" fontId="59" fillId="12" borderId="4" xfId="0" applyFont="1" applyFill="1" applyBorder="1" applyAlignment="1" applyProtection="1">
      <alignment horizontal="center" vertical="center"/>
      <protection/>
    </xf>
    <xf numFmtId="164" fontId="59" fillId="12" borderId="4" xfId="0" applyFont="1" applyFill="1" applyBorder="1" applyAlignment="1" applyProtection="1">
      <alignment horizontal="center" vertical="center"/>
      <protection locked="0"/>
    </xf>
    <xf numFmtId="164" fontId="77" fillId="4" borderId="4" xfId="0" applyFont="1" applyFill="1" applyBorder="1" applyAlignment="1">
      <alignment horizontal="center" vertical="center"/>
    </xf>
    <xf numFmtId="164" fontId="77" fillId="4" borderId="4" xfId="0" applyFont="1" applyFill="1" applyBorder="1" applyAlignment="1">
      <alignment horizontal="left" vertical="center"/>
    </xf>
    <xf numFmtId="164" fontId="77" fillId="3" borderId="4" xfId="0" applyFont="1" applyFill="1" applyBorder="1" applyAlignment="1">
      <alignment horizontal="center" vertical="center"/>
    </xf>
    <xf numFmtId="164" fontId="78" fillId="16" borderId="4" xfId="0" applyFont="1" applyFill="1" applyBorder="1" applyAlignment="1">
      <alignment horizontal="center" vertical="center"/>
    </xf>
    <xf numFmtId="164" fontId="76" fillId="13" borderId="4" xfId="0" applyFont="1" applyFill="1" applyBorder="1" applyAlignment="1">
      <alignment horizontal="center" vertical="center"/>
    </xf>
    <xf numFmtId="164" fontId="77" fillId="13" borderId="4" xfId="0" applyFont="1" applyFill="1" applyBorder="1" applyAlignment="1">
      <alignment horizontal="center" vertical="center"/>
    </xf>
    <xf numFmtId="164" fontId="76" fillId="4" borderId="4" xfId="0" applyFont="1" applyFill="1" applyBorder="1" applyAlignment="1">
      <alignment horizontal="center" vertical="center"/>
    </xf>
    <xf numFmtId="164" fontId="76" fillId="17" borderId="4" xfId="0" applyFont="1" applyFill="1" applyBorder="1" applyAlignment="1">
      <alignment horizontal="center" vertical="center"/>
    </xf>
    <xf numFmtId="164" fontId="79" fillId="0" borderId="4" xfId="0" applyFont="1" applyBorder="1" applyAlignment="1" applyProtection="1">
      <alignment horizontal="center" vertical="center"/>
      <protection/>
    </xf>
    <xf numFmtId="164" fontId="56" fillId="0" borderId="4" xfId="0" applyFont="1" applyBorder="1" applyAlignment="1" applyProtection="1">
      <alignment horizontal="center" vertical="center"/>
      <protection/>
    </xf>
    <xf numFmtId="164" fontId="73" fillId="12" borderId="4" xfId="0" applyFont="1" applyFill="1" applyBorder="1" applyAlignment="1" applyProtection="1">
      <alignment horizontal="center" vertical="center"/>
      <protection/>
    </xf>
    <xf numFmtId="164" fontId="80" fillId="4" borderId="4" xfId="0" applyFont="1" applyFill="1" applyBorder="1" applyAlignment="1">
      <alignment horizontal="center" vertical="center"/>
    </xf>
    <xf numFmtId="164" fontId="80" fillId="13" borderId="4" xfId="0" applyFont="1" applyFill="1" applyBorder="1" applyAlignment="1">
      <alignment horizontal="center" vertical="center"/>
    </xf>
    <xf numFmtId="164" fontId="77" fillId="18" borderId="4" xfId="0" applyFont="1" applyFill="1" applyBorder="1" applyAlignment="1">
      <alignment horizontal="center" vertical="center"/>
    </xf>
    <xf numFmtId="164" fontId="77" fillId="19" borderId="4" xfId="0" applyFont="1" applyFill="1" applyBorder="1" applyAlignment="1">
      <alignment horizontal="center" vertical="center"/>
    </xf>
    <xf numFmtId="164" fontId="76" fillId="16" borderId="4" xfId="0" applyFont="1" applyFill="1" applyBorder="1" applyAlignment="1">
      <alignment horizontal="center" vertical="center"/>
    </xf>
    <xf numFmtId="164" fontId="77" fillId="4" borderId="32" xfId="0" applyFont="1" applyFill="1" applyBorder="1" applyAlignment="1">
      <alignment horizontal="center" vertical="center"/>
    </xf>
    <xf numFmtId="164" fontId="50" fillId="0" borderId="4" xfId="0" applyFont="1" applyBorder="1" applyAlignment="1">
      <alignment vertical="center"/>
    </xf>
    <xf numFmtId="164" fontId="81" fillId="4" borderId="4" xfId="0" applyFont="1" applyFill="1" applyBorder="1" applyAlignment="1">
      <alignment horizontal="center" vertical="center"/>
    </xf>
    <xf numFmtId="164" fontId="77" fillId="4" borderId="4" xfId="0" applyFont="1" applyFill="1" applyBorder="1" applyAlignment="1">
      <alignment vertical="center"/>
    </xf>
    <xf numFmtId="164" fontId="77" fillId="19" borderId="6" xfId="0" applyFont="1" applyFill="1" applyBorder="1" applyAlignment="1">
      <alignment horizontal="center" vertical="center"/>
    </xf>
    <xf numFmtId="164" fontId="75" fillId="3" borderId="33" xfId="0" applyFont="1" applyFill="1" applyBorder="1" applyAlignment="1">
      <alignment vertical="center"/>
    </xf>
    <xf numFmtId="164" fontId="75" fillId="3" borderId="34" xfId="0" applyFont="1" applyFill="1" applyBorder="1" applyAlignment="1">
      <alignment vertical="center"/>
    </xf>
    <xf numFmtId="164" fontId="82" fillId="0" borderId="4" xfId="0" applyFont="1" applyBorder="1" applyAlignment="1">
      <alignment horizontal="left" vertical="center"/>
    </xf>
    <xf numFmtId="164" fontId="82" fillId="0" borderId="4" xfId="0" applyFont="1" applyFill="1" applyBorder="1" applyAlignment="1">
      <alignment horizontal="left" vertical="center"/>
    </xf>
    <xf numFmtId="164" fontId="77" fillId="0" borderId="4" xfId="0" applyFont="1" applyFill="1" applyBorder="1" applyAlignment="1">
      <alignment horizontal="center" vertical="center"/>
    </xf>
    <xf numFmtId="164" fontId="76" fillId="0" borderId="4" xfId="0" applyFont="1" applyFill="1" applyBorder="1" applyAlignment="1">
      <alignment horizontal="center" vertical="center"/>
    </xf>
    <xf numFmtId="164" fontId="77" fillId="15" borderId="4" xfId="0" applyFont="1" applyFill="1" applyBorder="1" applyAlignment="1">
      <alignment horizontal="center" vertical="center"/>
    </xf>
    <xf numFmtId="164" fontId="17" fillId="15" borderId="4" xfId="0" applyFont="1" applyFill="1" applyBorder="1" applyAlignment="1">
      <alignment horizontal="center" vertical="center"/>
    </xf>
    <xf numFmtId="164" fontId="79" fillId="4" borderId="4" xfId="0" applyFont="1" applyFill="1" applyBorder="1" applyAlignment="1" applyProtection="1">
      <alignment horizontal="center" vertical="center"/>
      <protection/>
    </xf>
    <xf numFmtId="164" fontId="56" fillId="4" borderId="4" xfId="0" applyFont="1" applyFill="1" applyBorder="1" applyAlignment="1" applyProtection="1">
      <alignment horizontal="center" vertical="center"/>
      <protection/>
    </xf>
    <xf numFmtId="164" fontId="49" fillId="4" borderId="0" xfId="0" applyFont="1" applyFill="1" applyAlignment="1">
      <alignment horizontal="center"/>
    </xf>
    <xf numFmtId="164" fontId="59" fillId="4" borderId="4" xfId="0" applyFont="1" applyFill="1" applyBorder="1" applyAlignment="1" applyProtection="1">
      <alignment horizontal="center" vertical="center"/>
      <protection locked="0"/>
    </xf>
    <xf numFmtId="164" fontId="59" fillId="4" borderId="4" xfId="0" applyFont="1" applyFill="1" applyBorder="1" applyAlignment="1" applyProtection="1">
      <alignment horizontal="center" vertical="center"/>
      <protection/>
    </xf>
    <xf numFmtId="164" fontId="73" fillId="4" borderId="4" xfId="0" applyFont="1" applyFill="1" applyBorder="1" applyAlignment="1" applyProtection="1">
      <alignment horizontal="center" vertical="center"/>
      <protection/>
    </xf>
    <xf numFmtId="164" fontId="77" fillId="12" borderId="4" xfId="0" applyFont="1" applyFill="1" applyBorder="1" applyAlignment="1">
      <alignment horizontal="center" vertical="center"/>
    </xf>
    <xf numFmtId="164" fontId="83" fillId="0" borderId="4" xfId="0" applyFont="1" applyFill="1" applyBorder="1" applyAlignment="1">
      <alignment horizontal="center" vertical="center"/>
    </xf>
    <xf numFmtId="164" fontId="83" fillId="13" borderId="4" xfId="0" applyFont="1" applyFill="1" applyBorder="1" applyAlignment="1">
      <alignment horizontal="center" vertical="center"/>
    </xf>
    <xf numFmtId="164" fontId="77" fillId="13" borderId="6" xfId="0" applyFont="1" applyFill="1" applyBorder="1" applyAlignment="1">
      <alignment horizontal="center" vertic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2 3" xfId="22"/>
    <cellStyle name="Normal 2 4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6" xfId="30"/>
    <cellStyle name="Normal 7" xfId="31"/>
    <cellStyle name="Nota 2" xfId="32"/>
    <cellStyle name="Vírgula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C0504D"/>
      <rgbColor rgb="00FFFFCC"/>
      <rgbColor rgb="00CCCCC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2DCDB"/>
      <rgbColor rgb="00BFBFBF"/>
      <rgbColor rgb="00E6B9B8"/>
      <rgbColor rgb="00B2B2B2"/>
      <rgbColor rgb="00FAC090"/>
      <rgbColor rgb="003366FF"/>
      <rgbColor rgb="0033CCCC"/>
      <rgbColor rgb="009BBB59"/>
      <rgbColor rgb="00FFB66C"/>
      <rgbColor rgb="00FF9900"/>
      <rgbColor rgb="00FF6600"/>
      <rgbColor rgb="00666699"/>
      <rgbColor rgb="00999999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workbookViewId="0" topLeftCell="A1">
      <selection activeCell="AM1" sqref="AM1"/>
    </sheetView>
  </sheetViews>
  <sheetFormatPr defaultColWidth="9.140625" defaultRowHeight="15.75" customHeight="1"/>
  <cols>
    <col min="1" max="1" width="6.57421875" style="0" customWidth="1"/>
    <col min="2" max="2" width="16.28125" style="0" customWidth="1"/>
    <col min="3" max="3" width="11.7109375" style="1" customWidth="1"/>
    <col min="4" max="4" width="7.7109375" style="0" customWidth="1"/>
    <col min="5" max="5" width="4.140625" style="2" customWidth="1"/>
    <col min="6" max="34" width="4.140625" style="0" customWidth="1"/>
    <col min="35" max="35" width="4.00390625" style="2" customWidth="1"/>
    <col min="36" max="37" width="3.140625" style="2" customWidth="1"/>
    <col min="38" max="38" width="4.28125" style="0" customWidth="1"/>
    <col min="39" max="188" width="10.28125" style="0" customWidth="1"/>
    <col min="189" max="207" width="11.57421875" style="0" customWidth="1"/>
    <col min="208" max="208" width="6.57421875" style="0" customWidth="1"/>
    <col min="209" max="209" width="15.140625" style="0" customWidth="1"/>
    <col min="210" max="210" width="11.8515625" style="0" customWidth="1"/>
    <col min="211" max="211" width="7.7109375" style="0" customWidth="1"/>
    <col min="212" max="212" width="3.28125" style="0" customWidth="1"/>
    <col min="213" max="245" width="3.140625" style="0" customWidth="1"/>
    <col min="246" max="16384" width="10.28125" style="0" customWidth="1"/>
  </cols>
  <sheetData>
    <row r="1" spans="1:37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4.25" customHeight="1">
      <c r="A4" s="4" t="s">
        <v>1</v>
      </c>
      <c r="B4" s="5" t="s">
        <v>2</v>
      </c>
      <c r="C4" s="5" t="s">
        <v>3</v>
      </c>
      <c r="D4" s="6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8" t="s">
        <v>5</v>
      </c>
      <c r="AJ4" s="9" t="s">
        <v>6</v>
      </c>
      <c r="AK4" s="10" t="s">
        <v>7</v>
      </c>
    </row>
    <row r="5" spans="1:37" ht="14.25" customHeight="1">
      <c r="A5" s="4"/>
      <c r="B5" s="5"/>
      <c r="C5" s="5" t="s">
        <v>8</v>
      </c>
      <c r="D5" s="6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9</v>
      </c>
      <c r="AA5" s="7" t="s">
        <v>10</v>
      </c>
      <c r="AB5" s="7" t="s">
        <v>11</v>
      </c>
      <c r="AC5" s="7" t="s">
        <v>12</v>
      </c>
      <c r="AD5" s="7" t="s">
        <v>13</v>
      </c>
      <c r="AE5" s="7" t="s">
        <v>14</v>
      </c>
      <c r="AF5" s="7" t="s">
        <v>15</v>
      </c>
      <c r="AG5" s="7" t="s">
        <v>9</v>
      </c>
      <c r="AH5" s="7" t="s">
        <v>10</v>
      </c>
      <c r="AI5" s="8"/>
      <c r="AJ5" s="9"/>
      <c r="AK5" s="10"/>
    </row>
    <row r="6" spans="1:37" ht="14.25" customHeight="1">
      <c r="A6" s="11" t="s">
        <v>16</v>
      </c>
      <c r="B6" s="12" t="s">
        <v>17</v>
      </c>
      <c r="C6" s="13"/>
      <c r="D6" s="14" t="s">
        <v>18</v>
      </c>
      <c r="E6" s="15" t="s">
        <v>19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I6" s="17">
        <v>0</v>
      </c>
      <c r="AJ6" s="18">
        <v>0</v>
      </c>
      <c r="AK6" s="19">
        <v>0</v>
      </c>
    </row>
    <row r="7" spans="1:37" ht="14.25" customHeight="1">
      <c r="A7" s="11" t="s">
        <v>20</v>
      </c>
      <c r="B7" s="12" t="s">
        <v>21</v>
      </c>
      <c r="C7" s="13"/>
      <c r="D7" s="14" t="s">
        <v>18</v>
      </c>
      <c r="E7" s="20" t="s">
        <v>22</v>
      </c>
      <c r="F7" s="16"/>
      <c r="G7" s="16"/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16"/>
      <c r="N7" s="16"/>
      <c r="O7" s="20" t="s">
        <v>22</v>
      </c>
      <c r="P7" s="20" t="s">
        <v>22</v>
      </c>
      <c r="Q7" s="20" t="s">
        <v>22</v>
      </c>
      <c r="R7" s="20" t="s">
        <v>22</v>
      </c>
      <c r="S7" s="16"/>
      <c r="T7" s="16"/>
      <c r="U7" s="16"/>
      <c r="V7" s="20" t="s">
        <v>22</v>
      </c>
      <c r="W7" s="20" t="s">
        <v>22</v>
      </c>
      <c r="X7" s="20" t="s">
        <v>22</v>
      </c>
      <c r="Y7" s="16"/>
      <c r="Z7" s="20" t="s">
        <v>22</v>
      </c>
      <c r="AA7" s="16"/>
      <c r="AB7" s="16"/>
      <c r="AC7" s="20" t="s">
        <v>22</v>
      </c>
      <c r="AD7" s="20" t="s">
        <v>22</v>
      </c>
      <c r="AE7" s="20" t="s">
        <v>22</v>
      </c>
      <c r="AF7" s="20" t="s">
        <v>22</v>
      </c>
      <c r="AG7" s="20" t="s">
        <v>22</v>
      </c>
      <c r="AH7" s="16"/>
      <c r="AI7" s="17">
        <v>114</v>
      </c>
      <c r="AJ7" s="18">
        <v>114</v>
      </c>
      <c r="AK7" s="19">
        <v>0</v>
      </c>
    </row>
    <row r="8" spans="1:37" ht="14.25" customHeight="1">
      <c r="A8" s="4" t="s">
        <v>1</v>
      </c>
      <c r="B8" s="21" t="s">
        <v>2</v>
      </c>
      <c r="C8" s="21" t="s">
        <v>3</v>
      </c>
      <c r="D8" s="6" t="s">
        <v>4</v>
      </c>
      <c r="E8" s="22">
        <v>1</v>
      </c>
      <c r="F8" s="22">
        <v>2</v>
      </c>
      <c r="G8" s="22">
        <v>3</v>
      </c>
      <c r="H8" s="22">
        <v>4</v>
      </c>
      <c r="I8" s="22">
        <v>5</v>
      </c>
      <c r="J8" s="22">
        <v>6</v>
      </c>
      <c r="K8" s="22">
        <v>7</v>
      </c>
      <c r="L8" s="22">
        <v>8</v>
      </c>
      <c r="M8" s="22">
        <v>9</v>
      </c>
      <c r="N8" s="22">
        <v>10</v>
      </c>
      <c r="O8" s="22">
        <v>11</v>
      </c>
      <c r="P8" s="22">
        <v>12</v>
      </c>
      <c r="Q8" s="22">
        <v>13</v>
      </c>
      <c r="R8" s="22">
        <v>14</v>
      </c>
      <c r="S8" s="22">
        <v>15</v>
      </c>
      <c r="T8" s="22">
        <v>16</v>
      </c>
      <c r="U8" s="22">
        <v>17</v>
      </c>
      <c r="V8" s="22">
        <v>18</v>
      </c>
      <c r="W8" s="22">
        <v>19</v>
      </c>
      <c r="X8" s="22">
        <v>20</v>
      </c>
      <c r="Y8" s="22">
        <v>21</v>
      </c>
      <c r="Z8" s="22">
        <v>22</v>
      </c>
      <c r="AA8" s="22">
        <v>23</v>
      </c>
      <c r="AB8" s="22">
        <v>24</v>
      </c>
      <c r="AC8" s="22">
        <v>25</v>
      </c>
      <c r="AD8" s="22">
        <v>26</v>
      </c>
      <c r="AE8" s="22">
        <v>27</v>
      </c>
      <c r="AF8" s="22">
        <v>28</v>
      </c>
      <c r="AG8" s="22">
        <v>29</v>
      </c>
      <c r="AH8" s="22">
        <v>30</v>
      </c>
      <c r="AI8" s="8" t="s">
        <v>5</v>
      </c>
      <c r="AJ8" s="9" t="s">
        <v>6</v>
      </c>
      <c r="AK8" s="10" t="s">
        <v>7</v>
      </c>
    </row>
    <row r="9" spans="1:37" ht="14.25" customHeight="1">
      <c r="A9" s="4"/>
      <c r="B9" s="21"/>
      <c r="C9" s="23" t="s">
        <v>23</v>
      </c>
      <c r="D9" s="6"/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2" t="s">
        <v>9</v>
      </c>
      <c r="M9" s="22" t="s">
        <v>10</v>
      </c>
      <c r="N9" s="22" t="s">
        <v>11</v>
      </c>
      <c r="O9" s="22" t="s">
        <v>12</v>
      </c>
      <c r="P9" s="22" t="s">
        <v>13</v>
      </c>
      <c r="Q9" s="22" t="s">
        <v>14</v>
      </c>
      <c r="R9" s="22" t="s">
        <v>15</v>
      </c>
      <c r="S9" s="22" t="s">
        <v>9</v>
      </c>
      <c r="T9" s="22" t="s">
        <v>10</v>
      </c>
      <c r="U9" s="22" t="s">
        <v>11</v>
      </c>
      <c r="V9" s="22" t="s">
        <v>12</v>
      </c>
      <c r="W9" s="22" t="s">
        <v>13</v>
      </c>
      <c r="X9" s="22" t="s">
        <v>14</v>
      </c>
      <c r="Y9" s="22" t="s">
        <v>15</v>
      </c>
      <c r="Z9" s="22" t="s">
        <v>9</v>
      </c>
      <c r="AA9" s="22" t="s">
        <v>10</v>
      </c>
      <c r="AB9" s="22" t="s">
        <v>11</v>
      </c>
      <c r="AC9" s="22" t="s">
        <v>12</v>
      </c>
      <c r="AD9" s="22" t="s">
        <v>13</v>
      </c>
      <c r="AE9" s="22" t="s">
        <v>14</v>
      </c>
      <c r="AF9" s="22" t="s">
        <v>15</v>
      </c>
      <c r="AG9" s="22" t="s">
        <v>9</v>
      </c>
      <c r="AH9" s="22" t="s">
        <v>10</v>
      </c>
      <c r="AI9" s="8"/>
      <c r="AJ9" s="9"/>
      <c r="AK9" s="10"/>
    </row>
    <row r="10" spans="1:37" ht="14.25" customHeight="1">
      <c r="A10" s="24" t="s">
        <v>24</v>
      </c>
      <c r="B10" s="25" t="s">
        <v>25</v>
      </c>
      <c r="C10" s="25"/>
      <c r="D10" s="26" t="s">
        <v>26</v>
      </c>
      <c r="E10" s="20" t="s">
        <v>22</v>
      </c>
      <c r="F10" s="16"/>
      <c r="G10" s="16"/>
      <c r="H10" s="20" t="s">
        <v>22</v>
      </c>
      <c r="I10" s="20" t="s">
        <v>22</v>
      </c>
      <c r="J10" s="20" t="s">
        <v>22</v>
      </c>
      <c r="K10" s="20" t="s">
        <v>22</v>
      </c>
      <c r="L10" s="20" t="s">
        <v>22</v>
      </c>
      <c r="M10" s="16"/>
      <c r="N10" s="16"/>
      <c r="O10" s="20" t="s">
        <v>22</v>
      </c>
      <c r="P10" s="20" t="s">
        <v>22</v>
      </c>
      <c r="Q10" s="20" t="s">
        <v>22</v>
      </c>
      <c r="R10" s="20" t="s">
        <v>22</v>
      </c>
      <c r="S10" s="16"/>
      <c r="T10" s="16"/>
      <c r="U10" s="16"/>
      <c r="V10" s="20" t="s">
        <v>22</v>
      </c>
      <c r="W10" s="20" t="s">
        <v>22</v>
      </c>
      <c r="X10" s="20" t="s">
        <v>22</v>
      </c>
      <c r="Y10" s="16"/>
      <c r="Z10" s="20" t="s">
        <v>22</v>
      </c>
      <c r="AA10" s="16"/>
      <c r="AB10" s="16"/>
      <c r="AC10" s="20" t="s">
        <v>22</v>
      </c>
      <c r="AD10" s="20" t="s">
        <v>22</v>
      </c>
      <c r="AE10" s="20" t="s">
        <v>22</v>
      </c>
      <c r="AF10" s="20" t="s">
        <v>22</v>
      </c>
      <c r="AG10" s="20" t="s">
        <v>22</v>
      </c>
      <c r="AH10" s="16"/>
      <c r="AI10" s="17">
        <v>114</v>
      </c>
      <c r="AJ10" s="18">
        <v>114</v>
      </c>
      <c r="AK10" s="19">
        <v>0</v>
      </c>
    </row>
    <row r="11" spans="1:37" ht="14.25" customHeight="1">
      <c r="A11" s="25" t="s">
        <v>27</v>
      </c>
      <c r="B11" s="25" t="s">
        <v>28</v>
      </c>
      <c r="C11" s="25"/>
      <c r="D11" s="26" t="s">
        <v>26</v>
      </c>
      <c r="E11" s="20" t="s">
        <v>22</v>
      </c>
      <c r="F11" s="16"/>
      <c r="G11" s="16"/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16"/>
      <c r="N11" s="16"/>
      <c r="O11" s="20" t="s">
        <v>22</v>
      </c>
      <c r="P11" s="20" t="s">
        <v>22</v>
      </c>
      <c r="Q11" s="20" t="s">
        <v>22</v>
      </c>
      <c r="R11" s="20" t="s">
        <v>22</v>
      </c>
      <c r="S11" s="16"/>
      <c r="T11" s="16"/>
      <c r="U11" s="16"/>
      <c r="V11" s="20" t="s">
        <v>22</v>
      </c>
      <c r="W11" s="20" t="s">
        <v>22</v>
      </c>
      <c r="X11" s="20" t="s">
        <v>22</v>
      </c>
      <c r="Y11" s="16"/>
      <c r="Z11" s="20" t="s">
        <v>22</v>
      </c>
      <c r="AA11" s="16"/>
      <c r="AB11" s="16"/>
      <c r="AC11" s="20" t="s">
        <v>22</v>
      </c>
      <c r="AD11" s="20" t="s">
        <v>22</v>
      </c>
      <c r="AE11" s="20" t="s">
        <v>22</v>
      </c>
      <c r="AF11" s="20" t="s">
        <v>22</v>
      </c>
      <c r="AG11" s="20" t="s">
        <v>22</v>
      </c>
      <c r="AH11" s="16"/>
      <c r="AI11" s="17">
        <v>114</v>
      </c>
      <c r="AJ11" s="18">
        <v>114</v>
      </c>
      <c r="AK11" s="19">
        <v>0</v>
      </c>
    </row>
    <row r="12" spans="1:37" ht="14.25" customHeight="1">
      <c r="A12" s="24" t="s">
        <v>29</v>
      </c>
      <c r="B12" s="25" t="s">
        <v>30</v>
      </c>
      <c r="C12" s="25"/>
      <c r="D12" s="26" t="s">
        <v>31</v>
      </c>
      <c r="E12" s="20" t="s">
        <v>22</v>
      </c>
      <c r="F12" s="16"/>
      <c r="G12" s="16"/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16"/>
      <c r="N12" s="16"/>
      <c r="O12" s="20" t="s">
        <v>22</v>
      </c>
      <c r="P12" s="20" t="s">
        <v>22</v>
      </c>
      <c r="Q12" s="20" t="s">
        <v>22</v>
      </c>
      <c r="R12" s="20" t="s">
        <v>22</v>
      </c>
      <c r="S12" s="16"/>
      <c r="T12" s="16"/>
      <c r="U12" s="16"/>
      <c r="V12" s="20" t="s">
        <v>22</v>
      </c>
      <c r="W12" s="20" t="s">
        <v>22</v>
      </c>
      <c r="X12" s="20" t="s">
        <v>22</v>
      </c>
      <c r="Y12" s="16"/>
      <c r="Z12" s="20" t="s">
        <v>22</v>
      </c>
      <c r="AA12" s="16"/>
      <c r="AB12" s="16"/>
      <c r="AC12" s="20" t="s">
        <v>22</v>
      </c>
      <c r="AD12" s="20" t="s">
        <v>22</v>
      </c>
      <c r="AE12" s="20" t="s">
        <v>22</v>
      </c>
      <c r="AF12" s="20" t="s">
        <v>22</v>
      </c>
      <c r="AG12" s="20" t="s">
        <v>22</v>
      </c>
      <c r="AH12" s="16"/>
      <c r="AI12" s="17">
        <v>114</v>
      </c>
      <c r="AJ12" s="18">
        <v>114</v>
      </c>
      <c r="AK12" s="19">
        <v>0</v>
      </c>
    </row>
    <row r="13" spans="1:37" ht="14.25" customHeight="1">
      <c r="A13" s="4" t="s">
        <v>1</v>
      </c>
      <c r="B13" s="21" t="s">
        <v>2</v>
      </c>
      <c r="C13" s="21" t="s">
        <v>3</v>
      </c>
      <c r="D13" s="6" t="s">
        <v>4</v>
      </c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  <c r="L13" s="22">
        <v>8</v>
      </c>
      <c r="M13" s="22">
        <v>9</v>
      </c>
      <c r="N13" s="22">
        <v>10</v>
      </c>
      <c r="O13" s="22">
        <v>11</v>
      </c>
      <c r="P13" s="22">
        <v>12</v>
      </c>
      <c r="Q13" s="22">
        <v>13</v>
      </c>
      <c r="R13" s="22">
        <v>14</v>
      </c>
      <c r="S13" s="22">
        <v>15</v>
      </c>
      <c r="T13" s="22">
        <v>16</v>
      </c>
      <c r="U13" s="22">
        <v>17</v>
      </c>
      <c r="V13" s="22">
        <v>18</v>
      </c>
      <c r="W13" s="22">
        <v>19</v>
      </c>
      <c r="X13" s="22">
        <v>20</v>
      </c>
      <c r="Y13" s="22">
        <v>21</v>
      </c>
      <c r="Z13" s="22">
        <v>22</v>
      </c>
      <c r="AA13" s="22">
        <v>23</v>
      </c>
      <c r="AB13" s="22">
        <v>24</v>
      </c>
      <c r="AC13" s="22">
        <v>25</v>
      </c>
      <c r="AD13" s="22">
        <v>26</v>
      </c>
      <c r="AE13" s="22">
        <v>27</v>
      </c>
      <c r="AF13" s="22">
        <v>28</v>
      </c>
      <c r="AG13" s="22">
        <v>29</v>
      </c>
      <c r="AH13" s="22">
        <v>30</v>
      </c>
      <c r="AI13" s="8" t="s">
        <v>5</v>
      </c>
      <c r="AJ13" s="9" t="s">
        <v>6</v>
      </c>
      <c r="AK13" s="10" t="s">
        <v>7</v>
      </c>
    </row>
    <row r="14" spans="1:37" ht="14.25" customHeight="1">
      <c r="A14" s="4"/>
      <c r="B14" s="21"/>
      <c r="C14" s="23" t="s">
        <v>32</v>
      </c>
      <c r="D14" s="6"/>
      <c r="E14" s="22" t="s">
        <v>9</v>
      </c>
      <c r="F14" s="22" t="s">
        <v>10</v>
      </c>
      <c r="G14" s="22" t="s">
        <v>11</v>
      </c>
      <c r="H14" s="22" t="s">
        <v>12</v>
      </c>
      <c r="I14" s="22" t="s">
        <v>13</v>
      </c>
      <c r="J14" s="22" t="s">
        <v>14</v>
      </c>
      <c r="K14" s="22" t="s">
        <v>15</v>
      </c>
      <c r="L14" s="22" t="s">
        <v>9</v>
      </c>
      <c r="M14" s="22" t="s">
        <v>10</v>
      </c>
      <c r="N14" s="22" t="s">
        <v>11</v>
      </c>
      <c r="O14" s="22" t="s">
        <v>12</v>
      </c>
      <c r="P14" s="22" t="s">
        <v>13</v>
      </c>
      <c r="Q14" s="22" t="s">
        <v>14</v>
      </c>
      <c r="R14" s="22" t="s">
        <v>15</v>
      </c>
      <c r="S14" s="22" t="s">
        <v>9</v>
      </c>
      <c r="T14" s="22" t="s">
        <v>10</v>
      </c>
      <c r="U14" s="22" t="s">
        <v>11</v>
      </c>
      <c r="V14" s="22" t="s">
        <v>12</v>
      </c>
      <c r="W14" s="22" t="s">
        <v>13</v>
      </c>
      <c r="X14" s="22" t="s">
        <v>14</v>
      </c>
      <c r="Y14" s="22" t="s">
        <v>15</v>
      </c>
      <c r="Z14" s="22" t="s">
        <v>9</v>
      </c>
      <c r="AA14" s="22" t="s">
        <v>10</v>
      </c>
      <c r="AB14" s="22" t="s">
        <v>11</v>
      </c>
      <c r="AC14" s="22" t="s">
        <v>12</v>
      </c>
      <c r="AD14" s="22" t="s">
        <v>13</v>
      </c>
      <c r="AE14" s="22" t="s">
        <v>14</v>
      </c>
      <c r="AF14" s="22" t="s">
        <v>15</v>
      </c>
      <c r="AG14" s="22" t="s">
        <v>9</v>
      </c>
      <c r="AH14" s="22" t="s">
        <v>10</v>
      </c>
      <c r="AI14" s="8"/>
      <c r="AJ14" s="9"/>
      <c r="AK14" s="10"/>
    </row>
    <row r="15" spans="1:37" ht="14.25" customHeight="1">
      <c r="A15" s="24" t="s">
        <v>33</v>
      </c>
      <c r="B15" s="25" t="s">
        <v>34</v>
      </c>
      <c r="C15" s="25"/>
      <c r="D15" s="26" t="s">
        <v>26</v>
      </c>
      <c r="E15" s="20" t="s">
        <v>22</v>
      </c>
      <c r="F15" s="16"/>
      <c r="G15" s="16"/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16"/>
      <c r="N15" s="16"/>
      <c r="O15" s="20" t="s">
        <v>22</v>
      </c>
      <c r="P15" s="20" t="s">
        <v>22</v>
      </c>
      <c r="Q15" s="20" t="s">
        <v>22</v>
      </c>
      <c r="R15" s="20" t="s">
        <v>22</v>
      </c>
      <c r="S15" s="16"/>
      <c r="T15" s="16"/>
      <c r="U15" s="16"/>
      <c r="V15" s="20" t="s">
        <v>22</v>
      </c>
      <c r="W15" s="20" t="s">
        <v>22</v>
      </c>
      <c r="X15" s="20" t="s">
        <v>22</v>
      </c>
      <c r="Y15" s="16"/>
      <c r="Z15" s="20" t="s">
        <v>22</v>
      </c>
      <c r="AA15" s="16"/>
      <c r="AB15" s="16"/>
      <c r="AC15" s="20" t="s">
        <v>22</v>
      </c>
      <c r="AD15" s="20" t="s">
        <v>22</v>
      </c>
      <c r="AE15" s="20" t="s">
        <v>22</v>
      </c>
      <c r="AF15" s="20" t="s">
        <v>22</v>
      </c>
      <c r="AG15" s="20" t="s">
        <v>22</v>
      </c>
      <c r="AH15" s="16"/>
      <c r="AI15" s="17">
        <v>114</v>
      </c>
      <c r="AJ15" s="18">
        <v>114</v>
      </c>
      <c r="AK15" s="19">
        <v>0</v>
      </c>
    </row>
    <row r="16" spans="1:37" ht="14.25" customHeight="1">
      <c r="A16" s="4" t="s">
        <v>1</v>
      </c>
      <c r="B16" s="21" t="s">
        <v>2</v>
      </c>
      <c r="C16" s="21" t="s">
        <v>3</v>
      </c>
      <c r="D16" s="6" t="s">
        <v>4</v>
      </c>
      <c r="E16" s="22">
        <v>1</v>
      </c>
      <c r="F16" s="22">
        <v>2</v>
      </c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2">
        <v>8</v>
      </c>
      <c r="M16" s="22">
        <v>9</v>
      </c>
      <c r="N16" s="22">
        <v>10</v>
      </c>
      <c r="O16" s="22">
        <v>11</v>
      </c>
      <c r="P16" s="22">
        <v>12</v>
      </c>
      <c r="Q16" s="22">
        <v>13</v>
      </c>
      <c r="R16" s="22">
        <v>14</v>
      </c>
      <c r="S16" s="22">
        <v>15</v>
      </c>
      <c r="T16" s="22">
        <v>16</v>
      </c>
      <c r="U16" s="22">
        <v>17</v>
      </c>
      <c r="V16" s="22">
        <v>18</v>
      </c>
      <c r="W16" s="22">
        <v>19</v>
      </c>
      <c r="X16" s="22">
        <v>20</v>
      </c>
      <c r="Y16" s="22">
        <v>21</v>
      </c>
      <c r="Z16" s="22">
        <v>22</v>
      </c>
      <c r="AA16" s="22">
        <v>23</v>
      </c>
      <c r="AB16" s="22">
        <v>24</v>
      </c>
      <c r="AC16" s="22">
        <v>25</v>
      </c>
      <c r="AD16" s="22">
        <v>26</v>
      </c>
      <c r="AE16" s="22">
        <v>27</v>
      </c>
      <c r="AF16" s="22">
        <v>28</v>
      </c>
      <c r="AG16" s="22">
        <v>29</v>
      </c>
      <c r="AH16" s="22">
        <v>30</v>
      </c>
      <c r="AI16" s="8" t="s">
        <v>5</v>
      </c>
      <c r="AJ16" s="9" t="s">
        <v>6</v>
      </c>
      <c r="AK16" s="10" t="s">
        <v>7</v>
      </c>
    </row>
    <row r="17" spans="1:37" ht="14.25" customHeight="1">
      <c r="A17" s="4"/>
      <c r="B17" s="21"/>
      <c r="C17" s="23" t="s">
        <v>35</v>
      </c>
      <c r="D17" s="6"/>
      <c r="E17" s="22" t="s">
        <v>9</v>
      </c>
      <c r="F17" s="22" t="s">
        <v>10</v>
      </c>
      <c r="G17" s="22" t="s">
        <v>11</v>
      </c>
      <c r="H17" s="22" t="s">
        <v>12</v>
      </c>
      <c r="I17" s="22" t="s">
        <v>13</v>
      </c>
      <c r="J17" s="22" t="s">
        <v>14</v>
      </c>
      <c r="K17" s="22" t="s">
        <v>15</v>
      </c>
      <c r="L17" s="22" t="s">
        <v>9</v>
      </c>
      <c r="M17" s="22" t="s">
        <v>10</v>
      </c>
      <c r="N17" s="22" t="s">
        <v>11</v>
      </c>
      <c r="O17" s="22" t="s">
        <v>12</v>
      </c>
      <c r="P17" s="22" t="s">
        <v>13</v>
      </c>
      <c r="Q17" s="22" t="s">
        <v>14</v>
      </c>
      <c r="R17" s="22" t="s">
        <v>15</v>
      </c>
      <c r="S17" s="22" t="s">
        <v>9</v>
      </c>
      <c r="T17" s="22" t="s">
        <v>10</v>
      </c>
      <c r="U17" s="22" t="s">
        <v>11</v>
      </c>
      <c r="V17" s="22" t="s">
        <v>12</v>
      </c>
      <c r="W17" s="22" t="s">
        <v>13</v>
      </c>
      <c r="X17" s="22" t="s">
        <v>14</v>
      </c>
      <c r="Y17" s="22" t="s">
        <v>15</v>
      </c>
      <c r="Z17" s="22" t="s">
        <v>9</v>
      </c>
      <c r="AA17" s="22" t="s">
        <v>10</v>
      </c>
      <c r="AB17" s="22" t="s">
        <v>11</v>
      </c>
      <c r="AC17" s="22" t="s">
        <v>12</v>
      </c>
      <c r="AD17" s="22" t="s">
        <v>13</v>
      </c>
      <c r="AE17" s="22" t="s">
        <v>14</v>
      </c>
      <c r="AF17" s="22" t="s">
        <v>15</v>
      </c>
      <c r="AG17" s="22" t="s">
        <v>9</v>
      </c>
      <c r="AH17" s="22" t="s">
        <v>10</v>
      </c>
      <c r="AI17" s="8"/>
      <c r="AJ17" s="9"/>
      <c r="AK17" s="10"/>
    </row>
    <row r="18" spans="1:37" ht="14.25" customHeight="1">
      <c r="A18" s="24" t="s">
        <v>36</v>
      </c>
      <c r="B18" s="25" t="s">
        <v>37</v>
      </c>
      <c r="C18" s="25"/>
      <c r="D18" s="26" t="s">
        <v>38</v>
      </c>
      <c r="E18" s="27" t="s">
        <v>39</v>
      </c>
      <c r="F18" s="28" t="s">
        <v>40</v>
      </c>
      <c r="G18" s="29" t="s">
        <v>40</v>
      </c>
      <c r="H18" s="27" t="s">
        <v>39</v>
      </c>
      <c r="I18" s="20" t="s">
        <v>41</v>
      </c>
      <c r="J18" s="27" t="s">
        <v>39</v>
      </c>
      <c r="K18" s="20" t="s">
        <v>41</v>
      </c>
      <c r="L18" s="30" t="s">
        <v>39</v>
      </c>
      <c r="M18" s="16" t="s">
        <v>40</v>
      </c>
      <c r="N18" s="16"/>
      <c r="O18" s="20"/>
      <c r="P18" s="20"/>
      <c r="Q18" s="20"/>
      <c r="R18" s="20"/>
      <c r="S18" s="16"/>
      <c r="T18" s="16"/>
      <c r="U18" s="16"/>
      <c r="V18" s="27" t="s">
        <v>39</v>
      </c>
      <c r="W18" s="20" t="s">
        <v>41</v>
      </c>
      <c r="X18" s="30" t="s">
        <v>39</v>
      </c>
      <c r="Y18" s="28" t="s">
        <v>40</v>
      </c>
      <c r="Z18" s="20" t="s">
        <v>41</v>
      </c>
      <c r="AA18" s="28" t="s">
        <v>40</v>
      </c>
      <c r="AB18" s="28"/>
      <c r="AC18" s="27" t="s">
        <v>39</v>
      </c>
      <c r="AD18" s="20" t="s">
        <v>41</v>
      </c>
      <c r="AE18" s="20" t="s">
        <v>41</v>
      </c>
      <c r="AF18" s="20" t="s">
        <v>41</v>
      </c>
      <c r="AG18" s="20" t="s">
        <v>41</v>
      </c>
      <c r="AH18" s="28" t="s">
        <v>40</v>
      </c>
      <c r="AI18" s="17">
        <v>114</v>
      </c>
      <c r="AJ18" s="18">
        <v>204</v>
      </c>
      <c r="AK18" s="19">
        <v>90</v>
      </c>
    </row>
    <row r="19" spans="1:37" ht="14.25" customHeight="1">
      <c r="A19" s="24" t="s">
        <v>42</v>
      </c>
      <c r="B19" s="25" t="s">
        <v>43</v>
      </c>
      <c r="C19" s="25"/>
      <c r="D19" s="26" t="s">
        <v>38</v>
      </c>
      <c r="E19" s="20" t="s">
        <v>41</v>
      </c>
      <c r="F19" s="28" t="s">
        <v>40</v>
      </c>
      <c r="G19" s="16"/>
      <c r="H19" s="20" t="s">
        <v>41</v>
      </c>
      <c r="I19" s="27" t="s">
        <v>39</v>
      </c>
      <c r="J19" s="20" t="s">
        <v>41</v>
      </c>
      <c r="K19" s="27" t="s">
        <v>39</v>
      </c>
      <c r="L19" s="20" t="s">
        <v>41</v>
      </c>
      <c r="M19" s="16"/>
      <c r="N19" s="28" t="s">
        <v>40</v>
      </c>
      <c r="O19" s="20" t="s">
        <v>41</v>
      </c>
      <c r="P19" s="20" t="s">
        <v>41</v>
      </c>
      <c r="Q19" s="20" t="s">
        <v>41</v>
      </c>
      <c r="R19" s="20" t="s">
        <v>41</v>
      </c>
      <c r="S19" s="28" t="s">
        <v>40</v>
      </c>
      <c r="T19" s="16"/>
      <c r="U19" s="28" t="s">
        <v>40</v>
      </c>
      <c r="V19" s="20" t="s">
        <v>41</v>
      </c>
      <c r="W19" s="20" t="s">
        <v>41</v>
      </c>
      <c r="X19" s="20" t="s">
        <v>41</v>
      </c>
      <c r="Y19" s="28"/>
      <c r="Z19" s="20" t="s">
        <v>41</v>
      </c>
      <c r="AA19" s="28"/>
      <c r="AB19" s="28" t="s">
        <v>40</v>
      </c>
      <c r="AC19" s="20" t="s">
        <v>41</v>
      </c>
      <c r="AD19" s="27" t="s">
        <v>39</v>
      </c>
      <c r="AE19" s="20" t="s">
        <v>41</v>
      </c>
      <c r="AF19" s="27" t="s">
        <v>39</v>
      </c>
      <c r="AG19" s="27" t="s">
        <v>39</v>
      </c>
      <c r="AH19" s="16"/>
      <c r="AI19" s="17">
        <v>114</v>
      </c>
      <c r="AJ19" s="18">
        <v>204</v>
      </c>
      <c r="AK19" s="19">
        <v>90</v>
      </c>
    </row>
    <row r="20" spans="1:37" ht="14.25" customHeight="1">
      <c r="A20" s="4" t="s">
        <v>1</v>
      </c>
      <c r="B20" s="21" t="s">
        <v>2</v>
      </c>
      <c r="C20" s="21" t="s">
        <v>3</v>
      </c>
      <c r="D20" s="6" t="s">
        <v>4</v>
      </c>
      <c r="E20" s="22">
        <v>1</v>
      </c>
      <c r="F20" s="22">
        <v>2</v>
      </c>
      <c r="G20" s="22">
        <v>3</v>
      </c>
      <c r="H20" s="22">
        <v>4</v>
      </c>
      <c r="I20" s="22">
        <v>5</v>
      </c>
      <c r="J20" s="22">
        <v>6</v>
      </c>
      <c r="K20" s="22">
        <v>7</v>
      </c>
      <c r="L20" s="22">
        <v>8</v>
      </c>
      <c r="M20" s="22">
        <v>9</v>
      </c>
      <c r="N20" s="22">
        <v>10</v>
      </c>
      <c r="O20" s="22">
        <v>11</v>
      </c>
      <c r="P20" s="22">
        <v>12</v>
      </c>
      <c r="Q20" s="22">
        <v>13</v>
      </c>
      <c r="R20" s="22">
        <v>14</v>
      </c>
      <c r="S20" s="22">
        <v>15</v>
      </c>
      <c r="T20" s="22">
        <v>16</v>
      </c>
      <c r="U20" s="22">
        <v>17</v>
      </c>
      <c r="V20" s="22">
        <v>18</v>
      </c>
      <c r="W20" s="22">
        <v>19</v>
      </c>
      <c r="X20" s="22">
        <v>20</v>
      </c>
      <c r="Y20" s="22">
        <v>21</v>
      </c>
      <c r="Z20" s="22">
        <v>22</v>
      </c>
      <c r="AA20" s="22">
        <v>23</v>
      </c>
      <c r="AB20" s="22">
        <v>24</v>
      </c>
      <c r="AC20" s="22">
        <v>25</v>
      </c>
      <c r="AD20" s="22">
        <v>26</v>
      </c>
      <c r="AE20" s="22">
        <v>27</v>
      </c>
      <c r="AF20" s="22">
        <v>28</v>
      </c>
      <c r="AG20" s="22">
        <v>29</v>
      </c>
      <c r="AH20" s="22">
        <v>30</v>
      </c>
      <c r="AI20" s="8" t="s">
        <v>5</v>
      </c>
      <c r="AJ20" s="9" t="s">
        <v>6</v>
      </c>
      <c r="AK20" s="10" t="s">
        <v>7</v>
      </c>
    </row>
    <row r="21" spans="1:37" ht="14.25" customHeight="1">
      <c r="A21" s="4"/>
      <c r="B21" s="21"/>
      <c r="C21" s="23" t="s">
        <v>44</v>
      </c>
      <c r="D21" s="6"/>
      <c r="E21" s="22" t="s">
        <v>9</v>
      </c>
      <c r="F21" s="22" t="s">
        <v>10</v>
      </c>
      <c r="G21" s="22" t="s">
        <v>11</v>
      </c>
      <c r="H21" s="22" t="s">
        <v>12</v>
      </c>
      <c r="I21" s="22" t="s">
        <v>13</v>
      </c>
      <c r="J21" s="22" t="s">
        <v>14</v>
      </c>
      <c r="K21" s="22" t="s">
        <v>15</v>
      </c>
      <c r="L21" s="22" t="s">
        <v>9</v>
      </c>
      <c r="M21" s="22" t="s">
        <v>10</v>
      </c>
      <c r="N21" s="22" t="s">
        <v>11</v>
      </c>
      <c r="O21" s="22" t="s">
        <v>12</v>
      </c>
      <c r="P21" s="22" t="s">
        <v>13</v>
      </c>
      <c r="Q21" s="22" t="s">
        <v>14</v>
      </c>
      <c r="R21" s="22" t="s">
        <v>15</v>
      </c>
      <c r="S21" s="22" t="s">
        <v>9</v>
      </c>
      <c r="T21" s="22" t="s">
        <v>10</v>
      </c>
      <c r="U21" s="22" t="s">
        <v>11</v>
      </c>
      <c r="V21" s="22" t="s">
        <v>12</v>
      </c>
      <c r="W21" s="22" t="s">
        <v>13</v>
      </c>
      <c r="X21" s="22" t="s">
        <v>14</v>
      </c>
      <c r="Y21" s="22" t="s">
        <v>15</v>
      </c>
      <c r="Z21" s="22" t="s">
        <v>9</v>
      </c>
      <c r="AA21" s="22" t="s">
        <v>10</v>
      </c>
      <c r="AB21" s="22" t="s">
        <v>11</v>
      </c>
      <c r="AC21" s="22" t="s">
        <v>12</v>
      </c>
      <c r="AD21" s="22" t="s">
        <v>13</v>
      </c>
      <c r="AE21" s="22" t="s">
        <v>14</v>
      </c>
      <c r="AF21" s="22" t="s">
        <v>15</v>
      </c>
      <c r="AG21" s="22" t="s">
        <v>9</v>
      </c>
      <c r="AH21" s="22" t="s">
        <v>10</v>
      </c>
      <c r="AI21" s="8"/>
      <c r="AJ21" s="9"/>
      <c r="AK21" s="10"/>
    </row>
    <row r="22" spans="1:37" s="32" customFormat="1" ht="14.25" customHeight="1">
      <c r="A22" s="24" t="s">
        <v>45</v>
      </c>
      <c r="B22" s="25" t="s">
        <v>46</v>
      </c>
      <c r="C22" s="25"/>
      <c r="D22" s="26" t="s">
        <v>47</v>
      </c>
      <c r="E22" s="20" t="s">
        <v>48</v>
      </c>
      <c r="F22" s="16"/>
      <c r="G22" s="16"/>
      <c r="H22" s="20" t="s">
        <v>48</v>
      </c>
      <c r="I22" s="20"/>
      <c r="J22" s="20"/>
      <c r="K22" s="20" t="s">
        <v>48</v>
      </c>
      <c r="L22" s="31" t="s">
        <v>49</v>
      </c>
      <c r="M22" s="16"/>
      <c r="N22" s="16" t="s">
        <v>48</v>
      </c>
      <c r="O22" s="20"/>
      <c r="P22" s="20"/>
      <c r="Q22" s="20" t="s">
        <v>48</v>
      </c>
      <c r="R22" s="27" t="s">
        <v>48</v>
      </c>
      <c r="S22" s="16"/>
      <c r="T22" s="16" t="s">
        <v>48</v>
      </c>
      <c r="U22" s="16"/>
      <c r="V22" s="30" t="s">
        <v>49</v>
      </c>
      <c r="W22" s="20" t="s">
        <v>48</v>
      </c>
      <c r="X22" s="27"/>
      <c r="Y22" s="16"/>
      <c r="Z22" s="20" t="s">
        <v>48</v>
      </c>
      <c r="AA22" s="16"/>
      <c r="AB22" s="16"/>
      <c r="AC22" s="20" t="s">
        <v>50</v>
      </c>
      <c r="AD22" s="20"/>
      <c r="AE22" s="20"/>
      <c r="AF22" s="20" t="s">
        <v>48</v>
      </c>
      <c r="AG22" s="27" t="s">
        <v>48</v>
      </c>
      <c r="AH22" s="16"/>
      <c r="AI22" s="17">
        <v>114</v>
      </c>
      <c r="AJ22" s="18">
        <v>156</v>
      </c>
      <c r="AK22" s="19">
        <v>42</v>
      </c>
    </row>
    <row r="23" spans="1:37" ht="14.25" customHeight="1">
      <c r="A23" s="24" t="s">
        <v>51</v>
      </c>
      <c r="B23" s="25" t="s">
        <v>52</v>
      </c>
      <c r="C23" s="25"/>
      <c r="D23" s="26" t="s">
        <v>47</v>
      </c>
      <c r="E23" s="20" t="s">
        <v>48</v>
      </c>
      <c r="F23" s="16"/>
      <c r="G23" s="16"/>
      <c r="H23" s="20"/>
      <c r="I23" s="27" t="s">
        <v>48</v>
      </c>
      <c r="J23" s="20"/>
      <c r="K23" s="20" t="s">
        <v>48</v>
      </c>
      <c r="L23" s="20"/>
      <c r="M23" s="16"/>
      <c r="N23" s="16" t="s">
        <v>48</v>
      </c>
      <c r="O23" s="20"/>
      <c r="P23" s="20" t="s">
        <v>22</v>
      </c>
      <c r="Q23" s="20" t="s">
        <v>48</v>
      </c>
      <c r="R23" s="20"/>
      <c r="S23" s="16"/>
      <c r="T23" s="16" t="s">
        <v>48</v>
      </c>
      <c r="U23" s="28" t="s">
        <v>48</v>
      </c>
      <c r="V23" s="27"/>
      <c r="W23" s="20" t="s">
        <v>48</v>
      </c>
      <c r="X23" s="27" t="s">
        <v>48</v>
      </c>
      <c r="Y23" s="16"/>
      <c r="Z23" s="20" t="s">
        <v>48</v>
      </c>
      <c r="AA23" s="28" t="s">
        <v>48</v>
      </c>
      <c r="AB23" s="16"/>
      <c r="AC23" s="20" t="s">
        <v>48</v>
      </c>
      <c r="AD23" s="27" t="s">
        <v>48</v>
      </c>
      <c r="AE23" s="20"/>
      <c r="AF23" s="20" t="s">
        <v>48</v>
      </c>
      <c r="AG23" s="30" t="s">
        <v>49</v>
      </c>
      <c r="AH23" s="16"/>
      <c r="AI23" s="17">
        <v>114</v>
      </c>
      <c r="AJ23" s="18">
        <v>180</v>
      </c>
      <c r="AK23" s="19">
        <v>66</v>
      </c>
    </row>
    <row r="24" spans="1:37" s="32" customFormat="1" ht="14.25" customHeight="1">
      <c r="A24" s="24" t="s">
        <v>53</v>
      </c>
      <c r="B24" s="25" t="s">
        <v>54</v>
      </c>
      <c r="C24" s="25"/>
      <c r="D24" s="26" t="s">
        <v>47</v>
      </c>
      <c r="E24" s="20"/>
      <c r="F24" s="16" t="s">
        <v>48</v>
      </c>
      <c r="G24" s="16"/>
      <c r="H24" s="20" t="s">
        <v>48</v>
      </c>
      <c r="I24" s="20"/>
      <c r="J24" s="30" t="s">
        <v>49</v>
      </c>
      <c r="K24" s="20"/>
      <c r="L24" s="20" t="s">
        <v>48</v>
      </c>
      <c r="M24" s="16"/>
      <c r="N24" s="16"/>
      <c r="O24" s="20" t="s">
        <v>48</v>
      </c>
      <c r="P24" s="27"/>
      <c r="Q24" s="30" t="s">
        <v>49</v>
      </c>
      <c r="R24" s="20" t="s">
        <v>48</v>
      </c>
      <c r="S24" s="16"/>
      <c r="T24" s="16"/>
      <c r="U24" s="16" t="s">
        <v>48</v>
      </c>
      <c r="V24" s="27" t="s">
        <v>48</v>
      </c>
      <c r="W24" s="20"/>
      <c r="X24" s="20" t="s">
        <v>48</v>
      </c>
      <c r="Y24" s="28" t="s">
        <v>48</v>
      </c>
      <c r="Z24" s="20"/>
      <c r="AA24" s="16" t="s">
        <v>48</v>
      </c>
      <c r="AB24" s="28" t="s">
        <v>48</v>
      </c>
      <c r="AC24" s="20"/>
      <c r="AD24" s="20"/>
      <c r="AE24" s="20" t="s">
        <v>50</v>
      </c>
      <c r="AF24" s="20"/>
      <c r="AG24" s="27" t="s">
        <v>48</v>
      </c>
      <c r="AH24" s="16" t="s">
        <v>48</v>
      </c>
      <c r="AI24" s="17">
        <v>114</v>
      </c>
      <c r="AJ24" s="18">
        <v>180</v>
      </c>
      <c r="AK24" s="19">
        <v>66</v>
      </c>
    </row>
    <row r="25" spans="1:37" ht="14.25" customHeight="1">
      <c r="A25" s="25" t="s">
        <v>55</v>
      </c>
      <c r="B25" s="25" t="s">
        <v>56</v>
      </c>
      <c r="C25" s="25"/>
      <c r="D25" s="26" t="s">
        <v>47</v>
      </c>
      <c r="E25" s="20"/>
      <c r="F25" s="16"/>
      <c r="G25" s="16" t="s">
        <v>48</v>
      </c>
      <c r="H25" s="20"/>
      <c r="I25" s="27" t="s">
        <v>48</v>
      </c>
      <c r="J25" s="20" t="s">
        <v>50</v>
      </c>
      <c r="K25" s="20"/>
      <c r="L25" s="27" t="s">
        <v>22</v>
      </c>
      <c r="M25" s="16" t="s">
        <v>48</v>
      </c>
      <c r="N25" s="16"/>
      <c r="O25" s="27" t="s">
        <v>48</v>
      </c>
      <c r="P25" s="20" t="s">
        <v>48</v>
      </c>
      <c r="Q25" s="20"/>
      <c r="R25" s="20"/>
      <c r="S25" s="16" t="s">
        <v>48</v>
      </c>
      <c r="T25" s="16"/>
      <c r="U25" s="16"/>
      <c r="V25" s="20" t="s">
        <v>48</v>
      </c>
      <c r="W25" s="20"/>
      <c r="X25" s="27" t="s">
        <v>22</v>
      </c>
      <c r="Y25" s="16" t="s">
        <v>48</v>
      </c>
      <c r="Z25" s="20"/>
      <c r="AA25" s="16"/>
      <c r="AB25" s="16" t="s">
        <v>48</v>
      </c>
      <c r="AC25" s="20"/>
      <c r="AD25" s="33" t="s">
        <v>57</v>
      </c>
      <c r="AE25" s="20" t="s">
        <v>48</v>
      </c>
      <c r="AF25" s="20"/>
      <c r="AG25" s="20"/>
      <c r="AH25" s="16" t="s">
        <v>48</v>
      </c>
      <c r="AI25" s="17">
        <v>114</v>
      </c>
      <c r="AJ25" s="18">
        <v>174</v>
      </c>
      <c r="AK25" s="19">
        <v>60</v>
      </c>
    </row>
    <row r="26" spans="1:37" ht="14.25" customHeight="1">
      <c r="A26" s="25" t="s">
        <v>58</v>
      </c>
      <c r="B26" s="25" t="s">
        <v>59</v>
      </c>
      <c r="C26" s="25"/>
      <c r="D26" s="26" t="s">
        <v>47</v>
      </c>
      <c r="E26" s="30" t="s">
        <v>49</v>
      </c>
      <c r="F26" s="28" t="s">
        <v>48</v>
      </c>
      <c r="G26" s="16" t="s">
        <v>48</v>
      </c>
      <c r="H26" s="20"/>
      <c r="I26" s="30" t="s">
        <v>49</v>
      </c>
      <c r="J26" s="20" t="s">
        <v>48</v>
      </c>
      <c r="K26" s="30" t="s">
        <v>49</v>
      </c>
      <c r="L26" s="27" t="s">
        <v>48</v>
      </c>
      <c r="M26" s="16" t="s">
        <v>48</v>
      </c>
      <c r="N26" s="16"/>
      <c r="O26" s="30" t="s">
        <v>49</v>
      </c>
      <c r="P26" s="20" t="s">
        <v>48</v>
      </c>
      <c r="Q26" s="20"/>
      <c r="R26" s="30" t="s">
        <v>49</v>
      </c>
      <c r="S26" s="16" t="s">
        <v>48</v>
      </c>
      <c r="T26" s="16"/>
      <c r="U26" s="16"/>
      <c r="V26" s="15" t="s">
        <v>60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7">
        <v>60</v>
      </c>
      <c r="AJ26" s="18">
        <v>114</v>
      </c>
      <c r="AK26" s="19">
        <v>54</v>
      </c>
    </row>
    <row r="27" spans="1:37" ht="14.25" customHeight="1">
      <c r="A27" s="34" t="s">
        <v>1</v>
      </c>
      <c r="B27" s="35" t="s">
        <v>2</v>
      </c>
      <c r="C27" s="36" t="s">
        <v>3</v>
      </c>
      <c r="D27" s="6" t="s">
        <v>4</v>
      </c>
      <c r="E27" s="22">
        <v>1</v>
      </c>
      <c r="F27" s="22">
        <v>2</v>
      </c>
      <c r="G27" s="22">
        <v>3</v>
      </c>
      <c r="H27" s="22">
        <v>4</v>
      </c>
      <c r="I27" s="22">
        <v>5</v>
      </c>
      <c r="J27" s="22">
        <v>6</v>
      </c>
      <c r="K27" s="22">
        <v>7</v>
      </c>
      <c r="L27" s="22">
        <v>8</v>
      </c>
      <c r="M27" s="22">
        <v>9</v>
      </c>
      <c r="N27" s="22">
        <v>10</v>
      </c>
      <c r="O27" s="22">
        <v>11</v>
      </c>
      <c r="P27" s="22">
        <v>12</v>
      </c>
      <c r="Q27" s="22">
        <v>13</v>
      </c>
      <c r="R27" s="22">
        <v>14</v>
      </c>
      <c r="S27" s="22">
        <v>15</v>
      </c>
      <c r="T27" s="22">
        <v>16</v>
      </c>
      <c r="U27" s="22">
        <v>17</v>
      </c>
      <c r="V27" s="22">
        <v>18</v>
      </c>
      <c r="W27" s="22">
        <v>19</v>
      </c>
      <c r="X27" s="22">
        <v>20</v>
      </c>
      <c r="Y27" s="22">
        <v>21</v>
      </c>
      <c r="Z27" s="22">
        <v>22</v>
      </c>
      <c r="AA27" s="22">
        <v>23</v>
      </c>
      <c r="AB27" s="22">
        <v>24</v>
      </c>
      <c r="AC27" s="22">
        <v>25</v>
      </c>
      <c r="AD27" s="22">
        <v>26</v>
      </c>
      <c r="AE27" s="22">
        <v>27</v>
      </c>
      <c r="AF27" s="22">
        <v>28</v>
      </c>
      <c r="AG27" s="22">
        <v>29</v>
      </c>
      <c r="AH27" s="22">
        <v>30</v>
      </c>
      <c r="AI27" s="37" t="s">
        <v>5</v>
      </c>
      <c r="AJ27" s="38" t="s">
        <v>6</v>
      </c>
      <c r="AK27" s="39" t="s">
        <v>7</v>
      </c>
    </row>
    <row r="28" spans="1:37" ht="14.25" customHeight="1">
      <c r="A28" s="34"/>
      <c r="B28" s="35"/>
      <c r="C28" s="36" t="s">
        <v>61</v>
      </c>
      <c r="D28" s="6"/>
      <c r="E28" s="22" t="s">
        <v>9</v>
      </c>
      <c r="F28" s="22" t="s">
        <v>10</v>
      </c>
      <c r="G28" s="22" t="s">
        <v>11</v>
      </c>
      <c r="H28" s="22" t="s">
        <v>12</v>
      </c>
      <c r="I28" s="22" t="s">
        <v>13</v>
      </c>
      <c r="J28" s="22" t="s">
        <v>14</v>
      </c>
      <c r="K28" s="22" t="s">
        <v>15</v>
      </c>
      <c r="L28" s="22" t="s">
        <v>9</v>
      </c>
      <c r="M28" s="22" t="s">
        <v>10</v>
      </c>
      <c r="N28" s="22" t="s">
        <v>11</v>
      </c>
      <c r="O28" s="22" t="s">
        <v>12</v>
      </c>
      <c r="P28" s="22" t="s">
        <v>13</v>
      </c>
      <c r="Q28" s="22" t="s">
        <v>14</v>
      </c>
      <c r="R28" s="22" t="s">
        <v>15</v>
      </c>
      <c r="S28" s="22" t="s">
        <v>9</v>
      </c>
      <c r="T28" s="22" t="s">
        <v>10</v>
      </c>
      <c r="U28" s="22" t="s">
        <v>11</v>
      </c>
      <c r="V28" s="22" t="s">
        <v>12</v>
      </c>
      <c r="W28" s="22" t="s">
        <v>13</v>
      </c>
      <c r="X28" s="22" t="s">
        <v>14</v>
      </c>
      <c r="Y28" s="22" t="s">
        <v>15</v>
      </c>
      <c r="Z28" s="22" t="s">
        <v>9</v>
      </c>
      <c r="AA28" s="22" t="s">
        <v>10</v>
      </c>
      <c r="AB28" s="22" t="s">
        <v>11</v>
      </c>
      <c r="AC28" s="22" t="s">
        <v>12</v>
      </c>
      <c r="AD28" s="22" t="s">
        <v>13</v>
      </c>
      <c r="AE28" s="22" t="s">
        <v>14</v>
      </c>
      <c r="AF28" s="22" t="s">
        <v>15</v>
      </c>
      <c r="AG28" s="22" t="s">
        <v>9</v>
      </c>
      <c r="AH28" s="22" t="s">
        <v>10</v>
      </c>
      <c r="AI28" s="37"/>
      <c r="AJ28" s="38"/>
      <c r="AK28" s="39"/>
    </row>
    <row r="29" spans="1:37" ht="14.25" customHeight="1">
      <c r="A29" s="11" t="s">
        <v>62</v>
      </c>
      <c r="B29" s="40" t="s">
        <v>63</v>
      </c>
      <c r="C29" s="25" t="s">
        <v>64</v>
      </c>
      <c r="D29" s="41"/>
      <c r="E29" s="27"/>
      <c r="F29" s="28"/>
      <c r="G29" s="28" t="s">
        <v>40</v>
      </c>
      <c r="H29" s="27" t="s">
        <v>41</v>
      </c>
      <c r="I29" s="27" t="s">
        <v>41</v>
      </c>
      <c r="J29" s="27"/>
      <c r="K29" s="27"/>
      <c r="L29" s="27"/>
      <c r="M29" s="28"/>
      <c r="N29" s="28"/>
      <c r="O29" s="27"/>
      <c r="P29" s="27" t="s">
        <v>41</v>
      </c>
      <c r="Q29" s="27"/>
      <c r="R29" s="27"/>
      <c r="S29" s="28"/>
      <c r="T29" s="28"/>
      <c r="U29" s="28"/>
      <c r="V29" s="27"/>
      <c r="W29" s="27"/>
      <c r="X29" s="27"/>
      <c r="Y29" s="28" t="s">
        <v>40</v>
      </c>
      <c r="Z29" s="27"/>
      <c r="AA29" s="28"/>
      <c r="AB29" s="28"/>
      <c r="AC29" s="27"/>
      <c r="AD29" s="27"/>
      <c r="AE29" s="27"/>
      <c r="AF29" s="27"/>
      <c r="AG29" s="27"/>
      <c r="AH29" s="28" t="s">
        <v>40</v>
      </c>
      <c r="AI29" s="17">
        <v>0</v>
      </c>
      <c r="AJ29" s="18">
        <v>54</v>
      </c>
      <c r="AK29" s="19">
        <v>54</v>
      </c>
    </row>
    <row r="30" spans="1:37" ht="14.25" customHeight="1">
      <c r="A30" s="24" t="s">
        <v>65</v>
      </c>
      <c r="B30" s="42" t="s">
        <v>66</v>
      </c>
      <c r="C30" s="25" t="s">
        <v>64</v>
      </c>
      <c r="D30" s="41"/>
      <c r="E30" s="27"/>
      <c r="F30" s="28"/>
      <c r="G30" s="28"/>
      <c r="H30" s="27"/>
      <c r="I30" s="27"/>
      <c r="J30" s="27"/>
      <c r="K30" s="27"/>
      <c r="L30" s="27"/>
      <c r="M30" s="28"/>
      <c r="N30" s="28"/>
      <c r="O30" s="27"/>
      <c r="P30" s="27"/>
      <c r="Q30" s="27"/>
      <c r="R30" s="27"/>
      <c r="S30" s="28"/>
      <c r="T30" s="28" t="s">
        <v>22</v>
      </c>
      <c r="U30" s="28"/>
      <c r="V30" s="27"/>
      <c r="W30" s="27" t="s">
        <v>22</v>
      </c>
      <c r="X30" s="27"/>
      <c r="Y30" s="28"/>
      <c r="Z30" s="27"/>
      <c r="AA30" s="28"/>
      <c r="AB30" s="28" t="s">
        <v>22</v>
      </c>
      <c r="AC30" s="27"/>
      <c r="AD30" s="27"/>
      <c r="AE30" s="27"/>
      <c r="AF30" s="27"/>
      <c r="AG30" s="27"/>
      <c r="AH30" s="28"/>
      <c r="AI30" s="17">
        <v>0</v>
      </c>
      <c r="AJ30" s="18">
        <v>18</v>
      </c>
      <c r="AK30" s="19">
        <v>18</v>
      </c>
    </row>
    <row r="31" spans="1:37" ht="14.25" customHeight="1">
      <c r="A31" s="43" t="s">
        <v>67</v>
      </c>
      <c r="B31" s="42" t="s">
        <v>68</v>
      </c>
      <c r="C31" s="25" t="s">
        <v>64</v>
      </c>
      <c r="D31" s="41"/>
      <c r="E31" s="27"/>
      <c r="F31" s="28"/>
      <c r="G31" s="28" t="s">
        <v>40</v>
      </c>
      <c r="H31" s="27"/>
      <c r="I31" s="27"/>
      <c r="J31" s="27"/>
      <c r="K31" s="27"/>
      <c r="L31" s="27"/>
      <c r="M31" s="28" t="s">
        <v>40</v>
      </c>
      <c r="N31" s="28" t="s">
        <v>40</v>
      </c>
      <c r="O31" s="27"/>
      <c r="P31" s="27"/>
      <c r="Q31" s="27"/>
      <c r="R31" s="27"/>
      <c r="S31" s="28" t="s">
        <v>40</v>
      </c>
      <c r="T31" s="28"/>
      <c r="U31" s="28"/>
      <c r="V31" s="27"/>
      <c r="W31" s="27"/>
      <c r="X31" s="27"/>
      <c r="Y31" s="28"/>
      <c r="Z31" s="27"/>
      <c r="AA31" s="28" t="s">
        <v>40</v>
      </c>
      <c r="AB31" s="28"/>
      <c r="AC31" s="27"/>
      <c r="AD31" s="27"/>
      <c r="AE31" s="27"/>
      <c r="AF31" s="27"/>
      <c r="AG31" s="27"/>
      <c r="AH31" s="28"/>
      <c r="AI31" s="17">
        <v>0</v>
      </c>
      <c r="AJ31" s="18">
        <v>60</v>
      </c>
      <c r="AK31" s="19">
        <v>60</v>
      </c>
    </row>
    <row r="32" spans="1:37" ht="14.25" customHeight="1">
      <c r="A32" s="44" t="s">
        <v>69</v>
      </c>
      <c r="B32" s="42" t="s">
        <v>70</v>
      </c>
      <c r="C32" s="25" t="s">
        <v>64</v>
      </c>
      <c r="D32" s="41"/>
      <c r="E32" s="27"/>
      <c r="F32" s="28"/>
      <c r="G32" s="28"/>
      <c r="H32" s="27"/>
      <c r="I32" s="27"/>
      <c r="J32" s="27"/>
      <c r="K32" s="27"/>
      <c r="L32" s="27"/>
      <c r="M32" s="28"/>
      <c r="N32" s="28"/>
      <c r="O32" s="27" t="s">
        <v>22</v>
      </c>
      <c r="P32" s="27"/>
      <c r="Q32" s="27" t="s">
        <v>22</v>
      </c>
      <c r="R32" s="27"/>
      <c r="S32" s="28"/>
      <c r="T32" s="28"/>
      <c r="U32" s="28"/>
      <c r="V32" s="27"/>
      <c r="W32" s="27"/>
      <c r="X32" s="27"/>
      <c r="Y32" s="28"/>
      <c r="Z32" s="27"/>
      <c r="AA32" s="28"/>
      <c r="AB32" s="28"/>
      <c r="AC32" s="27"/>
      <c r="AD32" s="27"/>
      <c r="AE32" s="27"/>
      <c r="AF32" s="27"/>
      <c r="AG32" s="27"/>
      <c r="AH32" s="28"/>
      <c r="AI32" s="17">
        <v>0</v>
      </c>
      <c r="AJ32" s="18">
        <v>12</v>
      </c>
      <c r="AK32" s="19">
        <v>12</v>
      </c>
    </row>
    <row r="33" spans="1:37" ht="14.25" customHeight="1">
      <c r="A33" s="45">
        <v>120219</v>
      </c>
      <c r="B33" s="42" t="s">
        <v>71</v>
      </c>
      <c r="C33" s="25" t="s">
        <v>64</v>
      </c>
      <c r="D33" s="41"/>
      <c r="E33" s="27"/>
      <c r="F33" s="28"/>
      <c r="G33" s="28"/>
      <c r="H33" s="27"/>
      <c r="I33" s="27"/>
      <c r="J33" s="27"/>
      <c r="K33" s="27"/>
      <c r="L33" s="27"/>
      <c r="M33" s="28"/>
      <c r="N33" s="28"/>
      <c r="O33" s="27" t="s">
        <v>41</v>
      </c>
      <c r="P33" s="27"/>
      <c r="Q33" s="27"/>
      <c r="R33" s="27" t="s">
        <v>41</v>
      </c>
      <c r="S33" s="28"/>
      <c r="T33" s="28" t="s">
        <v>41</v>
      </c>
      <c r="U33" s="28"/>
      <c r="V33" s="27"/>
      <c r="W33" s="27"/>
      <c r="X33" s="27"/>
      <c r="Y33" s="28"/>
      <c r="Z33" s="27"/>
      <c r="AA33" s="28"/>
      <c r="AB33" s="28" t="s">
        <v>41</v>
      </c>
      <c r="AC33" s="27"/>
      <c r="AD33" s="27"/>
      <c r="AE33" s="27"/>
      <c r="AF33" s="27"/>
      <c r="AG33" s="27"/>
      <c r="AH33" s="28"/>
      <c r="AI33" s="17">
        <v>0</v>
      </c>
      <c r="AJ33" s="18">
        <v>24</v>
      </c>
      <c r="AK33" s="19">
        <v>24</v>
      </c>
    </row>
    <row r="34" spans="1:37" ht="14.25" customHeight="1">
      <c r="A34" s="45">
        <v>153109</v>
      </c>
      <c r="B34" s="42" t="s">
        <v>72</v>
      </c>
      <c r="C34" s="25" t="s">
        <v>64</v>
      </c>
      <c r="D34" s="41"/>
      <c r="E34" s="27"/>
      <c r="F34" s="28"/>
      <c r="G34" s="28"/>
      <c r="H34" s="27"/>
      <c r="I34" s="27"/>
      <c r="J34" s="27"/>
      <c r="K34" s="27"/>
      <c r="L34" s="27"/>
      <c r="M34" s="28"/>
      <c r="N34" s="28"/>
      <c r="O34" s="27"/>
      <c r="P34" s="27"/>
      <c r="Q34" s="27"/>
      <c r="R34" s="27"/>
      <c r="S34" s="28"/>
      <c r="T34" s="28"/>
      <c r="U34" s="28" t="s">
        <v>40</v>
      </c>
      <c r="V34" s="27"/>
      <c r="W34" s="27"/>
      <c r="X34" s="27"/>
      <c r="Y34" s="28"/>
      <c r="Z34" s="27"/>
      <c r="AA34" s="28"/>
      <c r="AB34" s="28"/>
      <c r="AC34" s="27"/>
      <c r="AD34" s="27"/>
      <c r="AE34" s="27"/>
      <c r="AF34" s="27"/>
      <c r="AG34" s="27"/>
      <c r="AH34" s="28"/>
      <c r="AI34" s="17">
        <v>0</v>
      </c>
      <c r="AJ34" s="18">
        <v>12</v>
      </c>
      <c r="AK34" s="19">
        <v>12</v>
      </c>
    </row>
    <row r="35" spans="1:37" ht="14.25" customHeight="1">
      <c r="A35" s="43" t="s">
        <v>73</v>
      </c>
      <c r="B35" s="42" t="s">
        <v>74</v>
      </c>
      <c r="C35" s="25" t="s">
        <v>64</v>
      </c>
      <c r="D35" s="41"/>
      <c r="E35" s="27"/>
      <c r="F35" s="28"/>
      <c r="G35" s="28"/>
      <c r="H35" s="27"/>
      <c r="I35" s="27"/>
      <c r="J35" s="27"/>
      <c r="K35" s="27"/>
      <c r="L35" s="27"/>
      <c r="M35" s="28"/>
      <c r="N35" s="28"/>
      <c r="O35" s="27"/>
      <c r="P35" s="27"/>
      <c r="Q35" s="27"/>
      <c r="R35" s="27" t="s">
        <v>22</v>
      </c>
      <c r="S35" s="28"/>
      <c r="T35" s="28"/>
      <c r="U35" s="28"/>
      <c r="V35" s="27"/>
      <c r="W35" s="27"/>
      <c r="X35" s="27"/>
      <c r="Y35" s="28"/>
      <c r="Z35" s="27"/>
      <c r="AA35" s="28"/>
      <c r="AB35" s="28"/>
      <c r="AC35" s="27"/>
      <c r="AD35" s="27"/>
      <c r="AE35" s="27"/>
      <c r="AF35" s="27"/>
      <c r="AG35" s="27"/>
      <c r="AH35" s="28"/>
      <c r="AI35" s="17">
        <v>0</v>
      </c>
      <c r="AJ35" s="18">
        <v>6</v>
      </c>
      <c r="AK35" s="19">
        <v>6</v>
      </c>
    </row>
    <row r="36" spans="1:37" ht="14.25" customHeight="1">
      <c r="A36" s="24" t="s">
        <v>75</v>
      </c>
      <c r="B36" s="42" t="s">
        <v>76</v>
      </c>
      <c r="C36" s="25" t="s">
        <v>64</v>
      </c>
      <c r="D36" s="41"/>
      <c r="E36" s="27"/>
      <c r="F36" s="28"/>
      <c r="G36" s="28"/>
      <c r="H36" s="27"/>
      <c r="I36" s="27"/>
      <c r="J36" s="27"/>
      <c r="K36" s="27"/>
      <c r="L36" s="27"/>
      <c r="M36" s="28"/>
      <c r="N36" s="28"/>
      <c r="O36" s="27"/>
      <c r="P36" s="27"/>
      <c r="Q36" s="27" t="s">
        <v>41</v>
      </c>
      <c r="R36" s="27"/>
      <c r="S36" s="28"/>
      <c r="T36" s="28" t="s">
        <v>40</v>
      </c>
      <c r="U36" s="28"/>
      <c r="V36" s="27"/>
      <c r="W36" s="27"/>
      <c r="X36" s="27"/>
      <c r="Y36" s="28"/>
      <c r="Z36" s="27" t="s">
        <v>22</v>
      </c>
      <c r="AA36" s="28"/>
      <c r="AB36" s="28"/>
      <c r="AC36" s="27"/>
      <c r="AD36" s="27"/>
      <c r="AE36" s="27" t="s">
        <v>22</v>
      </c>
      <c r="AF36" s="27"/>
      <c r="AG36" s="27"/>
      <c r="AH36" s="28"/>
      <c r="AI36" s="17">
        <v>0</v>
      </c>
      <c r="AJ36" s="18">
        <v>30</v>
      </c>
      <c r="AK36" s="19">
        <v>30</v>
      </c>
    </row>
    <row r="37" spans="1:37" ht="14.25" customHeight="1">
      <c r="A37" s="46"/>
      <c r="B37" s="47"/>
      <c r="C37" s="4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49"/>
      <c r="AK37" s="50"/>
    </row>
    <row r="38" spans="1:37" ht="14.25" customHeight="1">
      <c r="A38" s="46"/>
      <c r="B38" s="47"/>
      <c r="C38" s="4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  <c r="AJ38" s="49"/>
      <c r="AK38" s="50"/>
    </row>
    <row r="39" spans="1:37" ht="14.25" customHeight="1">
      <c r="A39" s="46"/>
      <c r="B39" s="47"/>
      <c r="C39" s="4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/>
      <c r="AJ39" s="49"/>
      <c r="AK39" s="50"/>
    </row>
    <row r="40" spans="1:37" ht="14.25" customHeight="1">
      <c r="A40" s="46"/>
      <c r="B40" s="47"/>
      <c r="C40" s="47"/>
      <c r="D40" s="47"/>
      <c r="E40" s="47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7"/>
      <c r="T40" s="53"/>
      <c r="U40" s="53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49"/>
      <c r="AJ40" s="49"/>
      <c r="AK40" s="50"/>
    </row>
    <row r="41" spans="1:37" ht="14.25" customHeight="1">
      <c r="A41" s="54" t="s">
        <v>77</v>
      </c>
      <c r="B41" s="55" t="s">
        <v>22</v>
      </c>
      <c r="C41" s="55" t="s">
        <v>78</v>
      </c>
      <c r="D41" s="56"/>
      <c r="E41" s="56"/>
      <c r="F41" s="56" t="s">
        <v>79</v>
      </c>
      <c r="G41" s="56" t="s">
        <v>80</v>
      </c>
      <c r="H41" s="56"/>
      <c r="I41" s="57"/>
      <c r="J41" s="52"/>
      <c r="K41" s="58" t="s">
        <v>81</v>
      </c>
      <c r="L41" s="59"/>
      <c r="M41" s="59"/>
      <c r="N41" s="59"/>
      <c r="O41" s="59"/>
      <c r="P41" s="59"/>
      <c r="Q41" s="59"/>
      <c r="R41" s="59"/>
      <c r="S41" s="59"/>
      <c r="T41" s="60"/>
      <c r="U41" s="60"/>
      <c r="V41" s="61"/>
      <c r="W41" s="61"/>
      <c r="X41" s="61"/>
      <c r="Y41" s="61"/>
      <c r="Z41" s="62"/>
      <c r="AA41" s="47"/>
      <c r="AB41" s="52"/>
      <c r="AC41" s="63"/>
      <c r="AD41" s="63"/>
      <c r="AE41" s="63"/>
      <c r="AF41" s="63"/>
      <c r="AG41" s="63"/>
      <c r="AH41" s="63"/>
      <c r="AI41" s="63"/>
      <c r="AJ41" s="63"/>
      <c r="AK41" s="50"/>
    </row>
    <row r="42" spans="1:37" ht="14.25" customHeight="1">
      <c r="A42" s="64"/>
      <c r="B42" s="65" t="s">
        <v>41</v>
      </c>
      <c r="C42" s="65" t="s">
        <v>82</v>
      </c>
      <c r="D42" s="47"/>
      <c r="E42" s="47"/>
      <c r="F42" s="47" t="s">
        <v>48</v>
      </c>
      <c r="G42" s="47" t="s">
        <v>83</v>
      </c>
      <c r="H42" s="47"/>
      <c r="I42" s="66"/>
      <c r="J42" s="47"/>
      <c r="K42" s="67" t="s">
        <v>84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47"/>
      <c r="AB42" s="63" t="s">
        <v>85</v>
      </c>
      <c r="AC42" s="63"/>
      <c r="AD42" s="63"/>
      <c r="AE42" s="63"/>
      <c r="AF42" s="63"/>
      <c r="AG42" s="63"/>
      <c r="AH42" s="63"/>
      <c r="AI42" s="63"/>
      <c r="AJ42" s="63"/>
      <c r="AK42" s="50"/>
    </row>
    <row r="43" spans="1:37" ht="14.25" customHeight="1">
      <c r="A43" s="68"/>
      <c r="B43" s="65" t="s">
        <v>86</v>
      </c>
      <c r="C43" s="65" t="s">
        <v>87</v>
      </c>
      <c r="D43" s="47"/>
      <c r="E43" s="47"/>
      <c r="F43" s="47" t="s">
        <v>88</v>
      </c>
      <c r="G43" s="47" t="s">
        <v>89</v>
      </c>
      <c r="H43" s="47"/>
      <c r="I43" s="66"/>
      <c r="J43" s="47"/>
      <c r="K43" s="67" t="s">
        <v>90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/>
      <c r="AB43" s="70" t="s">
        <v>91</v>
      </c>
      <c r="AC43" s="70"/>
      <c r="AD43" s="70"/>
      <c r="AE43" s="70"/>
      <c r="AF43" s="70"/>
      <c r="AG43" s="70"/>
      <c r="AH43" s="70"/>
      <c r="AI43" s="70"/>
      <c r="AJ43" s="70"/>
      <c r="AK43" s="71"/>
    </row>
    <row r="44" spans="1:37" ht="14.25" customHeight="1">
      <c r="A44" s="72"/>
      <c r="B44" s="73" t="s">
        <v>40</v>
      </c>
      <c r="C44" s="73" t="s">
        <v>92</v>
      </c>
      <c r="D44" s="73"/>
      <c r="E44" s="73"/>
      <c r="F44" s="73" t="s">
        <v>93</v>
      </c>
      <c r="G44" s="73" t="s">
        <v>94</v>
      </c>
      <c r="H44" s="73"/>
      <c r="I44" s="74"/>
      <c r="J44" s="75"/>
      <c r="K44" s="67" t="s">
        <v>95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/>
      <c r="AB44" s="63" t="s">
        <v>96</v>
      </c>
      <c r="AC44" s="63"/>
      <c r="AD44" s="63"/>
      <c r="AE44" s="63"/>
      <c r="AF44" s="63"/>
      <c r="AG44" s="63"/>
      <c r="AH44" s="63"/>
      <c r="AI44" s="63"/>
      <c r="AJ44" s="63"/>
      <c r="AK44" s="76"/>
    </row>
    <row r="45" spans="1:37" ht="14.25" customHeight="1">
      <c r="A45" s="77"/>
      <c r="B45" s="78" t="s">
        <v>97</v>
      </c>
      <c r="C45" s="78" t="s">
        <v>92</v>
      </c>
      <c r="D45" s="78"/>
      <c r="E45" s="78"/>
      <c r="F45" s="78" t="s">
        <v>98</v>
      </c>
      <c r="G45" s="78" t="s">
        <v>99</v>
      </c>
      <c r="H45" s="78"/>
      <c r="I45" s="79"/>
      <c r="J45" s="75"/>
      <c r="K45" s="80" t="s">
        <v>100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69"/>
      <c r="AB45" s="70" t="s">
        <v>101</v>
      </c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37" ht="14.25" customHeight="1">
      <c r="A46" s="81"/>
      <c r="B46" s="75"/>
      <c r="C46" s="82"/>
      <c r="D46" s="75"/>
      <c r="E46" s="83"/>
      <c r="F46" s="73"/>
      <c r="G46" s="73"/>
      <c r="H46" s="73"/>
      <c r="I46" s="73"/>
      <c r="J46" s="73"/>
      <c r="K46" s="73"/>
      <c r="L46" s="73"/>
      <c r="M46" s="73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69"/>
      <c r="Y46" s="69"/>
      <c r="Z46" s="69"/>
      <c r="AA46" s="69"/>
      <c r="AB46" s="70"/>
      <c r="AC46" s="70"/>
      <c r="AD46" s="70"/>
      <c r="AE46" s="70"/>
      <c r="AF46" s="70"/>
      <c r="AG46" s="70"/>
      <c r="AH46" s="70"/>
      <c r="AI46" s="70"/>
      <c r="AJ46" s="70"/>
      <c r="AK46" s="76"/>
    </row>
    <row r="47" spans="1:37" ht="14.25" customHeight="1">
      <c r="A47" s="84"/>
      <c r="B47" s="85"/>
      <c r="C47" s="86"/>
      <c r="D47" s="85"/>
      <c r="E47" s="87"/>
      <c r="F47" s="88"/>
      <c r="G47" s="88"/>
      <c r="H47" s="88"/>
      <c r="I47" s="88"/>
      <c r="J47" s="88"/>
      <c r="K47" s="88"/>
      <c r="L47" s="88"/>
      <c r="M47" s="88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9"/>
      <c r="AJ47" s="89"/>
      <c r="AK47" s="90"/>
    </row>
  </sheetData>
  <sheetProtection selectLockedCells="1" selectUnlockedCells="1"/>
  <mergeCells count="46">
    <mergeCell ref="A1:AK3"/>
    <mergeCell ref="A4:A5"/>
    <mergeCell ref="B4:B5"/>
    <mergeCell ref="D4:D5"/>
    <mergeCell ref="AI4:AI5"/>
    <mergeCell ref="AJ4:AJ5"/>
    <mergeCell ref="AK4:AK5"/>
    <mergeCell ref="E6:AG6"/>
    <mergeCell ref="A8:A9"/>
    <mergeCell ref="B8:B9"/>
    <mergeCell ref="D8:D9"/>
    <mergeCell ref="AI8:AI9"/>
    <mergeCell ref="AJ8:AJ9"/>
    <mergeCell ref="AK8:AK9"/>
    <mergeCell ref="A13:A14"/>
    <mergeCell ref="B13:B14"/>
    <mergeCell ref="D13:D14"/>
    <mergeCell ref="AI13:AI14"/>
    <mergeCell ref="AJ13:AJ14"/>
    <mergeCell ref="AK13:AK14"/>
    <mergeCell ref="A16:A17"/>
    <mergeCell ref="B16:B17"/>
    <mergeCell ref="D16:D17"/>
    <mergeCell ref="AI16:AI17"/>
    <mergeCell ref="AJ16:AJ17"/>
    <mergeCell ref="AK16:AK17"/>
    <mergeCell ref="A20:A21"/>
    <mergeCell ref="B20:B21"/>
    <mergeCell ref="D20:D21"/>
    <mergeCell ref="AI20:AI21"/>
    <mergeCell ref="AJ20:AJ21"/>
    <mergeCell ref="AK20:AK21"/>
    <mergeCell ref="V26:AH26"/>
    <mergeCell ref="A27:A28"/>
    <mergeCell ref="D27:D28"/>
    <mergeCell ref="AI27:AI28"/>
    <mergeCell ref="AJ27:AJ28"/>
    <mergeCell ref="AK27:AK28"/>
    <mergeCell ref="K42:Z42"/>
    <mergeCell ref="AB42:AJ42"/>
    <mergeCell ref="K43:Z43"/>
    <mergeCell ref="AB43:AJ43"/>
    <mergeCell ref="K44:Z44"/>
    <mergeCell ref="AB44:AJ44"/>
    <mergeCell ref="K45:Z45"/>
    <mergeCell ref="AB45:AJ4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workbookViewId="0" topLeftCell="A1">
      <selection activeCell="V27" sqref="V27"/>
    </sheetView>
  </sheetViews>
  <sheetFormatPr defaultColWidth="9.140625" defaultRowHeight="15.75" customHeight="1"/>
  <cols>
    <col min="1" max="1" width="9.8515625" style="91" customWidth="1"/>
    <col min="2" max="2" width="29.28125" style="91" customWidth="1"/>
    <col min="3" max="3" width="11.8515625" style="92" customWidth="1"/>
    <col min="4" max="4" width="9.8515625" style="91" customWidth="1"/>
    <col min="5" max="5" width="4.140625" style="93" customWidth="1"/>
    <col min="6" max="34" width="4.140625" style="91" customWidth="1"/>
    <col min="35" max="37" width="4.28125" style="93" customWidth="1"/>
    <col min="38" max="38" width="4.28125" style="91" customWidth="1"/>
    <col min="39" max="186" width="9.8515625" style="91" customWidth="1"/>
    <col min="187" max="205" width="11.57421875" style="91" customWidth="1"/>
    <col min="206" max="206" width="6.57421875" style="91" customWidth="1"/>
    <col min="207" max="207" width="15.140625" style="91" customWidth="1"/>
    <col min="208" max="208" width="11.8515625" style="91" customWidth="1"/>
    <col min="209" max="209" width="7.7109375" style="91" customWidth="1"/>
    <col min="210" max="210" width="3.28125" style="91" customWidth="1"/>
    <col min="211" max="243" width="3.140625" style="91" customWidth="1"/>
    <col min="244" max="16384" width="9.8515625" style="91" customWidth="1"/>
  </cols>
  <sheetData>
    <row r="1" spans="1:37" ht="30" customHeight="1">
      <c r="A1" s="94" t="s">
        <v>102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30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ht="30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1:37" ht="15.75" customHeight="1">
      <c r="A4" s="95" t="s">
        <v>1</v>
      </c>
      <c r="B4" s="96" t="s">
        <v>2</v>
      </c>
      <c r="C4" s="97" t="s">
        <v>3</v>
      </c>
      <c r="D4" s="96" t="s">
        <v>4</v>
      </c>
      <c r="E4" s="98">
        <v>1</v>
      </c>
      <c r="F4" s="98">
        <v>2</v>
      </c>
      <c r="G4" s="98">
        <v>3</v>
      </c>
      <c r="H4" s="98">
        <v>4</v>
      </c>
      <c r="I4" s="98">
        <v>5</v>
      </c>
      <c r="J4" s="98">
        <v>6</v>
      </c>
      <c r="K4" s="98">
        <v>7</v>
      </c>
      <c r="L4" s="98">
        <v>8</v>
      </c>
      <c r="M4" s="98">
        <v>9</v>
      </c>
      <c r="N4" s="98">
        <v>10</v>
      </c>
      <c r="O4" s="98">
        <v>11</v>
      </c>
      <c r="P4" s="98">
        <v>12</v>
      </c>
      <c r="Q4" s="98">
        <v>13</v>
      </c>
      <c r="R4" s="98">
        <v>14</v>
      </c>
      <c r="S4" s="98">
        <v>15</v>
      </c>
      <c r="T4" s="98">
        <v>16</v>
      </c>
      <c r="U4" s="98">
        <v>17</v>
      </c>
      <c r="V4" s="98">
        <v>18</v>
      </c>
      <c r="W4" s="98">
        <v>19</v>
      </c>
      <c r="X4" s="98">
        <v>20</v>
      </c>
      <c r="Y4" s="98">
        <v>21</v>
      </c>
      <c r="Z4" s="98">
        <v>22</v>
      </c>
      <c r="AA4" s="98">
        <v>23</v>
      </c>
      <c r="AB4" s="98">
        <v>24</v>
      </c>
      <c r="AC4" s="98">
        <v>25</v>
      </c>
      <c r="AD4" s="98">
        <v>26</v>
      </c>
      <c r="AE4" s="98">
        <v>27</v>
      </c>
      <c r="AF4" s="98">
        <v>28</v>
      </c>
      <c r="AG4" s="98">
        <v>29</v>
      </c>
      <c r="AH4" s="98">
        <v>30</v>
      </c>
      <c r="AI4" s="96" t="s">
        <v>5</v>
      </c>
      <c r="AJ4" s="99" t="s">
        <v>6</v>
      </c>
      <c r="AK4" s="100" t="s">
        <v>7</v>
      </c>
    </row>
    <row r="5" spans="1:37" ht="15.75" customHeight="1">
      <c r="A5" s="95"/>
      <c r="B5" s="96"/>
      <c r="C5" s="97"/>
      <c r="D5" s="96"/>
      <c r="E5" s="98" t="s">
        <v>9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9</v>
      </c>
      <c r="M5" s="98" t="s">
        <v>10</v>
      </c>
      <c r="N5" s="98" t="s">
        <v>11</v>
      </c>
      <c r="O5" s="98" t="s">
        <v>12</v>
      </c>
      <c r="P5" s="98" t="s">
        <v>13</v>
      </c>
      <c r="Q5" s="98" t="s">
        <v>14</v>
      </c>
      <c r="R5" s="98" t="s">
        <v>15</v>
      </c>
      <c r="S5" s="98" t="s">
        <v>9</v>
      </c>
      <c r="T5" s="98" t="s">
        <v>10</v>
      </c>
      <c r="U5" s="98" t="s">
        <v>11</v>
      </c>
      <c r="V5" s="98" t="s">
        <v>12</v>
      </c>
      <c r="W5" s="98" t="s">
        <v>13</v>
      </c>
      <c r="X5" s="98" t="s">
        <v>14</v>
      </c>
      <c r="Y5" s="98" t="s">
        <v>15</v>
      </c>
      <c r="Z5" s="98" t="s">
        <v>9</v>
      </c>
      <c r="AA5" s="98" t="s">
        <v>10</v>
      </c>
      <c r="AB5" s="98" t="s">
        <v>11</v>
      </c>
      <c r="AC5" s="98" t="s">
        <v>12</v>
      </c>
      <c r="AD5" s="98" t="s">
        <v>13</v>
      </c>
      <c r="AE5" s="98" t="s">
        <v>14</v>
      </c>
      <c r="AF5" s="98" t="s">
        <v>15</v>
      </c>
      <c r="AG5" s="98" t="s">
        <v>9</v>
      </c>
      <c r="AH5" s="98" t="s">
        <v>10</v>
      </c>
      <c r="AI5" s="96"/>
      <c r="AJ5" s="99"/>
      <c r="AK5" s="100"/>
    </row>
    <row r="6" spans="1:37" ht="15.75" customHeight="1">
      <c r="A6" s="101" t="s">
        <v>103</v>
      </c>
      <c r="B6" s="102" t="s">
        <v>104</v>
      </c>
      <c r="C6" s="103"/>
      <c r="D6" s="104"/>
      <c r="E6" s="105" t="s">
        <v>22</v>
      </c>
      <c r="F6" s="106" t="s">
        <v>22</v>
      </c>
      <c r="G6" s="107"/>
      <c r="H6" s="105" t="s">
        <v>22</v>
      </c>
      <c r="I6" s="105" t="s">
        <v>22</v>
      </c>
      <c r="J6" s="105" t="s">
        <v>22</v>
      </c>
      <c r="K6" s="105" t="s">
        <v>22</v>
      </c>
      <c r="L6" s="105" t="s">
        <v>22</v>
      </c>
      <c r="M6" s="107"/>
      <c r="N6" s="106" t="s">
        <v>22</v>
      </c>
      <c r="O6" s="105" t="s">
        <v>22</v>
      </c>
      <c r="P6" s="105" t="s">
        <v>22</v>
      </c>
      <c r="Q6" s="105" t="s">
        <v>22</v>
      </c>
      <c r="R6" s="105" t="s">
        <v>22</v>
      </c>
      <c r="S6" s="106"/>
      <c r="T6" s="106" t="s">
        <v>22</v>
      </c>
      <c r="U6" s="106" t="s">
        <v>22</v>
      </c>
      <c r="V6" s="105" t="s">
        <v>22</v>
      </c>
      <c r="W6" s="105" t="s">
        <v>22</v>
      </c>
      <c r="X6" s="105" t="s">
        <v>22</v>
      </c>
      <c r="Y6" s="106" t="s">
        <v>22</v>
      </c>
      <c r="Z6" s="105" t="s">
        <v>22</v>
      </c>
      <c r="AA6" s="107"/>
      <c r="AB6" s="107"/>
      <c r="AC6" s="105" t="s">
        <v>22</v>
      </c>
      <c r="AD6" s="105" t="s">
        <v>22</v>
      </c>
      <c r="AE6" s="105" t="s">
        <v>22</v>
      </c>
      <c r="AF6" s="105" t="s">
        <v>22</v>
      </c>
      <c r="AG6" s="105" t="s">
        <v>22</v>
      </c>
      <c r="AH6" s="106" t="s">
        <v>22</v>
      </c>
      <c r="AI6" s="108">
        <v>114</v>
      </c>
      <c r="AJ6" s="109">
        <v>150</v>
      </c>
      <c r="AK6" s="110">
        <v>36</v>
      </c>
    </row>
    <row r="7" spans="1:37" ht="15.75" customHeight="1">
      <c r="A7" s="111" t="s">
        <v>1</v>
      </c>
      <c r="B7" s="112" t="s">
        <v>2</v>
      </c>
      <c r="C7" s="113" t="s">
        <v>3</v>
      </c>
      <c r="D7" s="112" t="s">
        <v>4</v>
      </c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  <c r="M7" s="98">
        <v>9</v>
      </c>
      <c r="N7" s="98">
        <v>10</v>
      </c>
      <c r="O7" s="98">
        <v>11</v>
      </c>
      <c r="P7" s="98">
        <v>12</v>
      </c>
      <c r="Q7" s="98">
        <v>13</v>
      </c>
      <c r="R7" s="98">
        <v>14</v>
      </c>
      <c r="S7" s="98">
        <v>15</v>
      </c>
      <c r="T7" s="98">
        <v>16</v>
      </c>
      <c r="U7" s="98">
        <v>17</v>
      </c>
      <c r="V7" s="98">
        <v>18</v>
      </c>
      <c r="W7" s="98">
        <v>19</v>
      </c>
      <c r="X7" s="98">
        <v>20</v>
      </c>
      <c r="Y7" s="98">
        <v>21</v>
      </c>
      <c r="Z7" s="98">
        <v>22</v>
      </c>
      <c r="AA7" s="98">
        <v>23</v>
      </c>
      <c r="AB7" s="98">
        <v>24</v>
      </c>
      <c r="AC7" s="98">
        <v>25</v>
      </c>
      <c r="AD7" s="98">
        <v>26</v>
      </c>
      <c r="AE7" s="98">
        <v>27</v>
      </c>
      <c r="AF7" s="98">
        <v>28</v>
      </c>
      <c r="AG7" s="98">
        <v>29</v>
      </c>
      <c r="AH7" s="98">
        <v>30</v>
      </c>
      <c r="AI7" s="96" t="s">
        <v>5</v>
      </c>
      <c r="AJ7" s="99" t="s">
        <v>6</v>
      </c>
      <c r="AK7" s="100" t="s">
        <v>7</v>
      </c>
    </row>
    <row r="8" spans="1:37" ht="15.75" customHeight="1">
      <c r="A8" s="111"/>
      <c r="B8" s="112"/>
      <c r="C8" s="113" t="s">
        <v>105</v>
      </c>
      <c r="D8" s="112"/>
      <c r="E8" s="98" t="s">
        <v>9</v>
      </c>
      <c r="F8" s="98" t="s">
        <v>10</v>
      </c>
      <c r="G8" s="98" t="s">
        <v>11</v>
      </c>
      <c r="H8" s="98" t="s">
        <v>12</v>
      </c>
      <c r="I8" s="98" t="s">
        <v>13</v>
      </c>
      <c r="J8" s="98" t="s">
        <v>14</v>
      </c>
      <c r="K8" s="98" t="s">
        <v>15</v>
      </c>
      <c r="L8" s="98" t="s">
        <v>9</v>
      </c>
      <c r="M8" s="98" t="s">
        <v>10</v>
      </c>
      <c r="N8" s="98" t="s">
        <v>11</v>
      </c>
      <c r="O8" s="98" t="s">
        <v>12</v>
      </c>
      <c r="P8" s="98" t="s">
        <v>13</v>
      </c>
      <c r="Q8" s="98" t="s">
        <v>14</v>
      </c>
      <c r="R8" s="98" t="s">
        <v>15</v>
      </c>
      <c r="S8" s="98" t="s">
        <v>9</v>
      </c>
      <c r="T8" s="98" t="s">
        <v>10</v>
      </c>
      <c r="U8" s="98" t="s">
        <v>11</v>
      </c>
      <c r="V8" s="98" t="s">
        <v>12</v>
      </c>
      <c r="W8" s="98" t="s">
        <v>13</v>
      </c>
      <c r="X8" s="98" t="s">
        <v>14</v>
      </c>
      <c r="Y8" s="98" t="s">
        <v>15</v>
      </c>
      <c r="Z8" s="98" t="s">
        <v>9</v>
      </c>
      <c r="AA8" s="98" t="s">
        <v>10</v>
      </c>
      <c r="AB8" s="98" t="s">
        <v>11</v>
      </c>
      <c r="AC8" s="98" t="s">
        <v>12</v>
      </c>
      <c r="AD8" s="98" t="s">
        <v>13</v>
      </c>
      <c r="AE8" s="98" t="s">
        <v>14</v>
      </c>
      <c r="AF8" s="98" t="s">
        <v>15</v>
      </c>
      <c r="AG8" s="98" t="s">
        <v>9</v>
      </c>
      <c r="AH8" s="98" t="s">
        <v>10</v>
      </c>
      <c r="AI8" s="96"/>
      <c r="AJ8" s="99"/>
      <c r="AK8" s="100"/>
    </row>
    <row r="9" spans="1:37" ht="15.75" customHeight="1">
      <c r="A9" s="114" t="s">
        <v>106</v>
      </c>
      <c r="B9" s="115" t="s">
        <v>107</v>
      </c>
      <c r="C9" s="116"/>
      <c r="D9" s="117" t="s">
        <v>26</v>
      </c>
      <c r="E9" s="105"/>
      <c r="F9" s="107"/>
      <c r="G9" s="107" t="s">
        <v>108</v>
      </c>
      <c r="H9" s="105"/>
      <c r="I9" s="118"/>
      <c r="J9" s="105" t="s">
        <v>108</v>
      </c>
      <c r="K9" s="105"/>
      <c r="L9" s="105"/>
      <c r="M9" s="107" t="s">
        <v>108</v>
      </c>
      <c r="N9" s="107"/>
      <c r="O9" s="105"/>
      <c r="P9" s="105" t="s">
        <v>108</v>
      </c>
      <c r="Q9" s="105"/>
      <c r="R9" s="105"/>
      <c r="S9" s="107" t="s">
        <v>108</v>
      </c>
      <c r="T9" s="107"/>
      <c r="U9" s="107"/>
      <c r="V9" s="105" t="s">
        <v>108</v>
      </c>
      <c r="W9" s="118"/>
      <c r="X9" s="105"/>
      <c r="Y9" s="107" t="s">
        <v>108</v>
      </c>
      <c r="Z9" s="105"/>
      <c r="AA9" s="107"/>
      <c r="AB9" s="106" t="s">
        <v>109</v>
      </c>
      <c r="AC9" s="105"/>
      <c r="AD9" s="118"/>
      <c r="AE9" s="105" t="s">
        <v>108</v>
      </c>
      <c r="AF9" s="105"/>
      <c r="AG9" s="105"/>
      <c r="AH9" s="107" t="s">
        <v>108</v>
      </c>
      <c r="AI9" s="108">
        <v>114</v>
      </c>
      <c r="AJ9" s="109">
        <v>120</v>
      </c>
      <c r="AK9" s="110">
        <v>6</v>
      </c>
    </row>
    <row r="10" spans="1:37" ht="15.75" customHeight="1">
      <c r="A10" s="114" t="s">
        <v>110</v>
      </c>
      <c r="B10" s="115" t="s">
        <v>111</v>
      </c>
      <c r="C10" s="116"/>
      <c r="D10" s="117" t="s">
        <v>112</v>
      </c>
      <c r="E10" s="105" t="s">
        <v>108</v>
      </c>
      <c r="F10" s="107"/>
      <c r="G10" s="106" t="s">
        <v>22</v>
      </c>
      <c r="H10" s="105" t="s">
        <v>108</v>
      </c>
      <c r="I10" s="118"/>
      <c r="J10" s="105"/>
      <c r="K10" s="105" t="s">
        <v>108</v>
      </c>
      <c r="L10" s="105"/>
      <c r="M10" s="106" t="s">
        <v>22</v>
      </c>
      <c r="N10" s="107" t="s">
        <v>108</v>
      </c>
      <c r="O10" s="105"/>
      <c r="P10" s="118"/>
      <c r="Q10" s="105" t="s">
        <v>108</v>
      </c>
      <c r="R10" s="105"/>
      <c r="S10" s="106" t="s">
        <v>22</v>
      </c>
      <c r="T10" s="106" t="s">
        <v>109</v>
      </c>
      <c r="U10" s="107"/>
      <c r="V10" s="105"/>
      <c r="W10" s="105" t="s">
        <v>108</v>
      </c>
      <c r="X10" s="105"/>
      <c r="Y10" s="107"/>
      <c r="Z10" s="105" t="s">
        <v>108</v>
      </c>
      <c r="AA10" s="107"/>
      <c r="AB10" s="106" t="s">
        <v>22</v>
      </c>
      <c r="AC10" s="105" t="s">
        <v>108</v>
      </c>
      <c r="AD10" s="118"/>
      <c r="AE10" s="118"/>
      <c r="AF10" s="105" t="s">
        <v>108</v>
      </c>
      <c r="AG10" s="105"/>
      <c r="AH10" s="106"/>
      <c r="AI10" s="108">
        <v>114</v>
      </c>
      <c r="AJ10" s="109">
        <v>144</v>
      </c>
      <c r="AK10" s="110">
        <v>30</v>
      </c>
    </row>
    <row r="11" spans="1:37" ht="15.75" customHeight="1">
      <c r="A11" s="114" t="s">
        <v>113</v>
      </c>
      <c r="B11" s="115" t="s">
        <v>114</v>
      </c>
      <c r="C11" s="103"/>
      <c r="D11" s="117" t="s">
        <v>112</v>
      </c>
      <c r="E11" s="105"/>
      <c r="F11" s="107" t="s">
        <v>108</v>
      </c>
      <c r="G11" s="107"/>
      <c r="H11" s="105"/>
      <c r="I11" s="105" t="s">
        <v>108</v>
      </c>
      <c r="J11" s="105"/>
      <c r="K11" s="105"/>
      <c r="L11" s="105" t="s">
        <v>108</v>
      </c>
      <c r="M11" s="107"/>
      <c r="N11" s="107"/>
      <c r="O11" s="105" t="s">
        <v>108</v>
      </c>
      <c r="P11" s="118"/>
      <c r="Q11" s="105"/>
      <c r="R11" s="105" t="s">
        <v>108</v>
      </c>
      <c r="S11" s="107"/>
      <c r="T11" s="107"/>
      <c r="U11" s="107" t="s">
        <v>108</v>
      </c>
      <c r="V11" s="105"/>
      <c r="W11" s="118"/>
      <c r="X11" s="105" t="s">
        <v>108</v>
      </c>
      <c r="Y11" s="107"/>
      <c r="Z11" s="105"/>
      <c r="AA11" s="106" t="s">
        <v>109</v>
      </c>
      <c r="AB11" s="107"/>
      <c r="AC11" s="105"/>
      <c r="AD11" s="105" t="s">
        <v>108</v>
      </c>
      <c r="AE11" s="118"/>
      <c r="AF11" s="105"/>
      <c r="AG11" s="105" t="s">
        <v>108</v>
      </c>
      <c r="AH11" s="107"/>
      <c r="AI11" s="108">
        <v>114</v>
      </c>
      <c r="AJ11" s="109">
        <v>120</v>
      </c>
      <c r="AK11" s="110">
        <v>6</v>
      </c>
    </row>
    <row r="12" spans="1:37" ht="30" customHeight="1">
      <c r="A12" s="119"/>
      <c r="B12" s="120"/>
      <c r="C12" s="120"/>
      <c r="D12" s="120"/>
      <c r="E12" s="120"/>
      <c r="F12" s="121"/>
      <c r="G12" s="121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2"/>
      <c r="AJ12" s="122"/>
      <c r="AK12" s="123"/>
    </row>
    <row r="13" spans="1:37" ht="15.75" customHeight="1">
      <c r="A13" s="124"/>
      <c r="B13" s="125" t="s">
        <v>77</v>
      </c>
      <c r="C13" s="120"/>
      <c r="D13" s="120"/>
      <c r="E13" s="120"/>
      <c r="F13" s="126"/>
      <c r="G13" s="12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7"/>
      <c r="U13" s="127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2"/>
      <c r="AJ13" s="122"/>
      <c r="AK13" s="123"/>
    </row>
    <row r="14" spans="1:37" ht="15.75" customHeight="1">
      <c r="A14" s="119"/>
      <c r="B14" s="120"/>
      <c r="C14" s="120" t="s">
        <v>115</v>
      </c>
      <c r="D14" s="120" t="s">
        <v>116</v>
      </c>
      <c r="E14" s="120"/>
      <c r="F14" s="121"/>
      <c r="G14" s="121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  <c r="U14" s="121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2"/>
      <c r="AJ14" s="122"/>
      <c r="AK14" s="123"/>
    </row>
    <row r="15" spans="1:37" ht="15.75" customHeight="1">
      <c r="A15" s="119"/>
      <c r="B15" s="121"/>
      <c r="C15" s="121" t="s">
        <v>22</v>
      </c>
      <c r="D15" s="121" t="s">
        <v>117</v>
      </c>
      <c r="E15" s="120"/>
      <c r="F15" s="120" t="s">
        <v>79</v>
      </c>
      <c r="G15" s="120" t="s">
        <v>118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  <c r="U15" s="121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2"/>
      <c r="AJ15" s="122"/>
      <c r="AK15" s="123"/>
    </row>
    <row r="16" spans="1:37" ht="15.75" customHeight="1">
      <c r="A16" s="124"/>
      <c r="B16" s="121"/>
      <c r="C16" s="121" t="s">
        <v>41</v>
      </c>
      <c r="D16" s="121" t="s">
        <v>119</v>
      </c>
      <c r="E16" s="120"/>
      <c r="F16" s="120" t="s">
        <v>48</v>
      </c>
      <c r="G16" s="120" t="s">
        <v>120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  <c r="U16" s="121"/>
      <c r="V16" s="120"/>
      <c r="W16" s="120"/>
      <c r="X16" s="120"/>
      <c r="Y16" s="120"/>
      <c r="Z16" s="120"/>
      <c r="AA16" s="120"/>
      <c r="AB16" s="120"/>
      <c r="AC16" s="128" t="s">
        <v>121</v>
      </c>
      <c r="AD16" s="128"/>
      <c r="AE16" s="128"/>
      <c r="AF16" s="128"/>
      <c r="AG16" s="128"/>
      <c r="AH16" s="128"/>
      <c r="AI16" s="129"/>
      <c r="AJ16" s="129"/>
      <c r="AK16" s="130"/>
    </row>
    <row r="17" spans="1:37" ht="15.75" customHeight="1">
      <c r="A17" s="119"/>
      <c r="B17" s="121"/>
      <c r="C17" s="121" t="s">
        <v>86</v>
      </c>
      <c r="D17" s="121" t="s">
        <v>122</v>
      </c>
      <c r="E17" s="120"/>
      <c r="F17" s="120" t="s">
        <v>88</v>
      </c>
      <c r="G17" s="120" t="s">
        <v>123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31" t="s">
        <v>91</v>
      </c>
      <c r="AD17" s="131"/>
      <c r="AE17" s="131"/>
      <c r="AF17" s="131"/>
      <c r="AG17" s="131"/>
      <c r="AH17" s="131"/>
      <c r="AI17" s="131"/>
      <c r="AJ17" s="131"/>
      <c r="AK17" s="131"/>
    </row>
    <row r="18" spans="1:37" ht="15.75" customHeight="1">
      <c r="A18" s="132"/>
      <c r="B18" s="120"/>
      <c r="C18" s="120" t="s">
        <v>40</v>
      </c>
      <c r="D18" s="120" t="s">
        <v>124</v>
      </c>
      <c r="E18" s="120"/>
      <c r="F18" s="120" t="s">
        <v>93</v>
      </c>
      <c r="G18" s="120" t="s">
        <v>120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33" t="s">
        <v>125</v>
      </c>
      <c r="AD18" s="133"/>
      <c r="AE18" s="133"/>
      <c r="AF18" s="133"/>
      <c r="AG18" s="133"/>
      <c r="AH18" s="133"/>
      <c r="AI18" s="133"/>
      <c r="AJ18" s="133"/>
      <c r="AK18" s="133"/>
    </row>
    <row r="19" spans="1:37" ht="15.75" customHeight="1">
      <c r="A19" s="132"/>
      <c r="B19" s="120"/>
      <c r="C19" s="120" t="s">
        <v>97</v>
      </c>
      <c r="D19" s="120" t="s">
        <v>124</v>
      </c>
      <c r="E19" s="120"/>
      <c r="F19" s="120" t="s">
        <v>98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31" t="s">
        <v>127</v>
      </c>
      <c r="AD19" s="131"/>
      <c r="AE19" s="131"/>
      <c r="AF19" s="131"/>
      <c r="AG19" s="131"/>
      <c r="AH19" s="131"/>
      <c r="AI19" s="131"/>
      <c r="AJ19" s="131"/>
      <c r="AK19" s="131"/>
    </row>
    <row r="20" spans="1:37" ht="30" customHeight="1">
      <c r="A20" s="134"/>
      <c r="B20" s="135"/>
      <c r="C20" s="136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7"/>
      <c r="AJ20" s="137"/>
      <c r="AK20" s="138"/>
    </row>
  </sheetData>
  <sheetProtection selectLockedCells="1" selectUnlockedCells="1"/>
  <mergeCells count="12">
    <mergeCell ref="A1:AK3"/>
    <mergeCell ref="D4:D5"/>
    <mergeCell ref="AI4:AI5"/>
    <mergeCell ref="AJ4:AJ5"/>
    <mergeCell ref="AK4:AK5"/>
    <mergeCell ref="D7:D8"/>
    <mergeCell ref="AI7:AI8"/>
    <mergeCell ref="AJ7:AJ8"/>
    <mergeCell ref="AK7:AK8"/>
    <mergeCell ref="AC17:AK17"/>
    <mergeCell ref="AC18:AK18"/>
    <mergeCell ref="AC19:AK19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AN1" sqref="AN1"/>
    </sheetView>
  </sheetViews>
  <sheetFormatPr defaultColWidth="9.140625" defaultRowHeight="15.75" customHeight="1"/>
  <cols>
    <col min="1" max="1" width="8.28125" style="139" customWidth="1"/>
    <col min="2" max="2" width="21.8515625" style="139" customWidth="1"/>
    <col min="3" max="3" width="8.421875" style="139" customWidth="1"/>
    <col min="4" max="4" width="9.140625" style="139" customWidth="1"/>
    <col min="5" max="5" width="7.57421875" style="139" customWidth="1"/>
    <col min="6" max="35" width="5.00390625" style="139" customWidth="1"/>
    <col min="36" max="36" width="7.00390625" style="139" customWidth="1"/>
    <col min="37" max="37" width="6.28125" style="139" customWidth="1"/>
    <col min="38" max="38" width="5.421875" style="139" customWidth="1"/>
    <col min="39" max="39" width="2.8515625" style="139" customWidth="1"/>
    <col min="40" max="178" width="9.140625" style="139" customWidth="1"/>
    <col min="179" max="179" width="20.28125" style="139" customWidth="1"/>
    <col min="180" max="180" width="10.421875" style="139" customWidth="1"/>
    <col min="181" max="181" width="15.140625" style="139" customWidth="1"/>
    <col min="182" max="212" width="4.421875" style="139" customWidth="1"/>
    <col min="213" max="16384" width="9.140625" style="139" customWidth="1"/>
  </cols>
  <sheetData>
    <row r="1" spans="1:38" ht="15" customHeight="1">
      <c r="A1" s="140" t="s">
        <v>128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</row>
    <row r="2" spans="1:38" ht="15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27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1:38" s="145" customFormat="1" ht="21" customHeight="1">
      <c r="A4" s="141" t="s">
        <v>1</v>
      </c>
      <c r="B4" s="142" t="s">
        <v>2</v>
      </c>
      <c r="C4" s="142" t="s">
        <v>129</v>
      </c>
      <c r="D4" s="142" t="s">
        <v>3</v>
      </c>
      <c r="E4" s="142" t="s">
        <v>4</v>
      </c>
      <c r="F4" s="143">
        <v>1</v>
      </c>
      <c r="G4" s="143">
        <v>2</v>
      </c>
      <c r="H4" s="143">
        <v>3</v>
      </c>
      <c r="I4" s="143">
        <v>4</v>
      </c>
      <c r="J4" s="143">
        <v>5</v>
      </c>
      <c r="K4" s="143">
        <v>6</v>
      </c>
      <c r="L4" s="143">
        <v>7</v>
      </c>
      <c r="M4" s="143">
        <v>8</v>
      </c>
      <c r="N4" s="143">
        <v>9</v>
      </c>
      <c r="O4" s="143">
        <v>10</v>
      </c>
      <c r="P4" s="143">
        <v>11</v>
      </c>
      <c r="Q4" s="143">
        <v>12</v>
      </c>
      <c r="R4" s="143">
        <v>13</v>
      </c>
      <c r="S4" s="143">
        <v>14</v>
      </c>
      <c r="T4" s="143">
        <v>15</v>
      </c>
      <c r="U4" s="143">
        <v>16</v>
      </c>
      <c r="V4" s="143">
        <v>17</v>
      </c>
      <c r="W4" s="143">
        <v>18</v>
      </c>
      <c r="X4" s="143">
        <v>19</v>
      </c>
      <c r="Y4" s="143">
        <v>20</v>
      </c>
      <c r="Z4" s="143">
        <v>21</v>
      </c>
      <c r="AA4" s="143">
        <v>22</v>
      </c>
      <c r="AB4" s="143">
        <v>23</v>
      </c>
      <c r="AC4" s="143">
        <v>24</v>
      </c>
      <c r="AD4" s="143">
        <v>25</v>
      </c>
      <c r="AE4" s="143">
        <v>26</v>
      </c>
      <c r="AF4" s="143">
        <v>27</v>
      </c>
      <c r="AG4" s="143">
        <v>28</v>
      </c>
      <c r="AH4" s="143">
        <v>29</v>
      </c>
      <c r="AI4" s="143">
        <v>30</v>
      </c>
      <c r="AJ4" s="143" t="s">
        <v>5</v>
      </c>
      <c r="AK4" s="144" t="s">
        <v>6</v>
      </c>
      <c r="AL4" s="144" t="s">
        <v>7</v>
      </c>
    </row>
    <row r="5" spans="1:39" s="145" customFormat="1" ht="21" customHeight="1">
      <c r="A5" s="141"/>
      <c r="B5" s="142" t="s">
        <v>130</v>
      </c>
      <c r="C5" s="142"/>
      <c r="D5" s="142"/>
      <c r="E5" s="142"/>
      <c r="F5" s="143" t="s">
        <v>9</v>
      </c>
      <c r="G5" s="143" t="s">
        <v>10</v>
      </c>
      <c r="H5" s="143" t="s">
        <v>11</v>
      </c>
      <c r="I5" s="143" t="s">
        <v>12</v>
      </c>
      <c r="J5" s="143" t="s">
        <v>13</v>
      </c>
      <c r="K5" s="143" t="s">
        <v>14</v>
      </c>
      <c r="L5" s="143" t="s">
        <v>15</v>
      </c>
      <c r="M5" s="143" t="s">
        <v>9</v>
      </c>
      <c r="N5" s="143" t="s">
        <v>10</v>
      </c>
      <c r="O5" s="143" t="s">
        <v>11</v>
      </c>
      <c r="P5" s="143" t="s">
        <v>12</v>
      </c>
      <c r="Q5" s="143" t="s">
        <v>13</v>
      </c>
      <c r="R5" s="143" t="s">
        <v>14</v>
      </c>
      <c r="S5" s="143" t="s">
        <v>15</v>
      </c>
      <c r="T5" s="143" t="s">
        <v>9</v>
      </c>
      <c r="U5" s="143" t="s">
        <v>10</v>
      </c>
      <c r="V5" s="143" t="s">
        <v>11</v>
      </c>
      <c r="W5" s="143" t="s">
        <v>12</v>
      </c>
      <c r="X5" s="143" t="s">
        <v>13</v>
      </c>
      <c r="Y5" s="143" t="s">
        <v>14</v>
      </c>
      <c r="Z5" s="143" t="s">
        <v>15</v>
      </c>
      <c r="AA5" s="143" t="s">
        <v>9</v>
      </c>
      <c r="AB5" s="143" t="s">
        <v>10</v>
      </c>
      <c r="AC5" s="143" t="s">
        <v>11</v>
      </c>
      <c r="AD5" s="143" t="s">
        <v>12</v>
      </c>
      <c r="AE5" s="143" t="s">
        <v>13</v>
      </c>
      <c r="AF5" s="143" t="s">
        <v>14</v>
      </c>
      <c r="AG5" s="143" t="s">
        <v>15</v>
      </c>
      <c r="AH5" s="143" t="s">
        <v>9</v>
      </c>
      <c r="AI5" s="143" t="s">
        <v>131</v>
      </c>
      <c r="AJ5" s="143"/>
      <c r="AK5" s="144"/>
      <c r="AL5" s="144"/>
      <c r="AM5" s="146"/>
    </row>
    <row r="6" spans="1:39" s="145" customFormat="1" ht="21" customHeight="1">
      <c r="A6" s="147" t="s">
        <v>132</v>
      </c>
      <c r="B6" s="147" t="s">
        <v>133</v>
      </c>
      <c r="C6" s="148"/>
      <c r="D6" s="149"/>
      <c r="E6" s="150" t="s">
        <v>134</v>
      </c>
      <c r="F6" s="151" t="s">
        <v>135</v>
      </c>
      <c r="G6" s="152"/>
      <c r="H6" s="152"/>
      <c r="I6" s="151" t="s">
        <v>135</v>
      </c>
      <c r="J6" s="150" t="s">
        <v>136</v>
      </c>
      <c r="K6" s="150" t="s">
        <v>136</v>
      </c>
      <c r="L6" s="150" t="s">
        <v>136</v>
      </c>
      <c r="M6" s="150" t="s">
        <v>136</v>
      </c>
      <c r="N6" s="153" t="s">
        <v>136</v>
      </c>
      <c r="O6" s="152"/>
      <c r="P6" s="151" t="s">
        <v>135</v>
      </c>
      <c r="Q6" s="151" t="s">
        <v>135</v>
      </c>
      <c r="R6" s="150" t="s">
        <v>136</v>
      </c>
      <c r="S6" s="150" t="s">
        <v>136</v>
      </c>
      <c r="T6" s="153" t="s">
        <v>136</v>
      </c>
      <c r="U6" s="152"/>
      <c r="V6" s="152"/>
      <c r="W6" s="150" t="s">
        <v>136</v>
      </c>
      <c r="X6" s="150" t="s">
        <v>136</v>
      </c>
      <c r="Y6" s="150" t="s">
        <v>136</v>
      </c>
      <c r="Z6" s="153" t="s">
        <v>136</v>
      </c>
      <c r="AA6" s="150" t="s">
        <v>136</v>
      </c>
      <c r="AB6" s="152"/>
      <c r="AC6" s="152"/>
      <c r="AD6" s="150" t="s">
        <v>136</v>
      </c>
      <c r="AE6" s="151" t="s">
        <v>135</v>
      </c>
      <c r="AF6" s="150" t="s">
        <v>136</v>
      </c>
      <c r="AG6" s="150" t="s">
        <v>136</v>
      </c>
      <c r="AH6" s="150" t="s">
        <v>136</v>
      </c>
      <c r="AI6" s="152"/>
      <c r="AJ6" s="154">
        <v>91.2</v>
      </c>
      <c r="AK6" s="155">
        <v>135</v>
      </c>
      <c r="AL6" s="155">
        <v>43.8</v>
      </c>
      <c r="AM6" s="146"/>
    </row>
    <row r="7" spans="1:39" s="145" customFormat="1" ht="21" customHeight="1">
      <c r="A7" s="156" t="s">
        <v>137</v>
      </c>
      <c r="B7" s="156" t="s">
        <v>138</v>
      </c>
      <c r="C7" s="157"/>
      <c r="D7" s="149"/>
      <c r="E7" s="150" t="s">
        <v>139</v>
      </c>
      <c r="F7" s="150" t="s">
        <v>140</v>
      </c>
      <c r="G7" s="152"/>
      <c r="H7" s="152"/>
      <c r="I7" s="150" t="s">
        <v>140</v>
      </c>
      <c r="J7" s="150" t="s">
        <v>140</v>
      </c>
      <c r="K7" s="150" t="s">
        <v>140</v>
      </c>
      <c r="L7" s="150" t="s">
        <v>140</v>
      </c>
      <c r="M7" s="150" t="s">
        <v>140</v>
      </c>
      <c r="N7" s="153" t="s">
        <v>140</v>
      </c>
      <c r="O7" s="153" t="s">
        <v>40</v>
      </c>
      <c r="P7" s="150" t="s">
        <v>140</v>
      </c>
      <c r="Q7" s="150" t="s">
        <v>140</v>
      </c>
      <c r="R7" s="150" t="s">
        <v>140</v>
      </c>
      <c r="S7" s="150" t="s">
        <v>140</v>
      </c>
      <c r="T7" s="153" t="s">
        <v>140</v>
      </c>
      <c r="U7" s="152"/>
      <c r="V7" s="152"/>
      <c r="W7" s="150" t="s">
        <v>140</v>
      </c>
      <c r="X7" s="150" t="s">
        <v>140</v>
      </c>
      <c r="Y7" s="150" t="s">
        <v>140</v>
      </c>
      <c r="Z7" s="153" t="s">
        <v>140</v>
      </c>
      <c r="AA7" s="150" t="s">
        <v>140</v>
      </c>
      <c r="AB7" s="152"/>
      <c r="AC7" s="152"/>
      <c r="AD7" s="150" t="s">
        <v>140</v>
      </c>
      <c r="AE7" s="150" t="s">
        <v>140</v>
      </c>
      <c r="AF7" s="150" t="s">
        <v>140</v>
      </c>
      <c r="AG7" s="150" t="s">
        <v>140</v>
      </c>
      <c r="AH7" s="150" t="s">
        <v>140</v>
      </c>
      <c r="AI7" s="152"/>
      <c r="AJ7" s="154">
        <v>91.2</v>
      </c>
      <c r="AK7" s="155">
        <v>122</v>
      </c>
      <c r="AL7" s="155">
        <v>30.8</v>
      </c>
      <c r="AM7" s="146"/>
    </row>
    <row r="8" spans="1:39" s="145" customFormat="1" ht="21" customHeight="1">
      <c r="A8" s="156" t="s">
        <v>141</v>
      </c>
      <c r="B8" s="156" t="s">
        <v>142</v>
      </c>
      <c r="C8" s="157" t="s">
        <v>143</v>
      </c>
      <c r="D8" s="149"/>
      <c r="E8" s="150" t="s">
        <v>144</v>
      </c>
      <c r="F8" s="158" t="s">
        <v>145</v>
      </c>
      <c r="G8" s="158"/>
      <c r="H8" s="152"/>
      <c r="I8" s="150" t="s">
        <v>146</v>
      </c>
      <c r="J8" s="150" t="s">
        <v>146</v>
      </c>
      <c r="K8" s="150" t="s">
        <v>147</v>
      </c>
      <c r="L8" s="150" t="s">
        <v>147</v>
      </c>
      <c r="M8" s="150" t="s">
        <v>147</v>
      </c>
      <c r="N8" s="152" t="s">
        <v>147</v>
      </c>
      <c r="O8" s="152"/>
      <c r="P8" s="150" t="s">
        <v>146</v>
      </c>
      <c r="Q8" s="150" t="s">
        <v>146</v>
      </c>
      <c r="R8" s="150" t="s">
        <v>146</v>
      </c>
      <c r="S8" s="150" t="s">
        <v>147</v>
      </c>
      <c r="T8" s="152" t="s">
        <v>147</v>
      </c>
      <c r="U8" s="152"/>
      <c r="V8" s="152"/>
      <c r="W8" s="150" t="s">
        <v>146</v>
      </c>
      <c r="X8" s="150" t="s">
        <v>146</v>
      </c>
      <c r="Y8" s="150" t="s">
        <v>146</v>
      </c>
      <c r="Z8" s="152" t="s">
        <v>147</v>
      </c>
      <c r="AA8" s="150" t="s">
        <v>147</v>
      </c>
      <c r="AB8" s="152"/>
      <c r="AC8" s="152"/>
      <c r="AD8" s="150" t="s">
        <v>146</v>
      </c>
      <c r="AE8" s="150" t="s">
        <v>146</v>
      </c>
      <c r="AF8" s="150" t="s">
        <v>146</v>
      </c>
      <c r="AG8" s="150" t="s">
        <v>147</v>
      </c>
      <c r="AH8" s="150" t="s">
        <v>147</v>
      </c>
      <c r="AI8" s="152" t="s">
        <v>48</v>
      </c>
      <c r="AJ8" s="154">
        <v>33.6</v>
      </c>
      <c r="AK8" s="155">
        <v>62</v>
      </c>
      <c r="AL8" s="155">
        <v>28.4</v>
      </c>
      <c r="AM8" s="146"/>
    </row>
    <row r="9" spans="1:39" s="145" customFormat="1" ht="21" customHeight="1">
      <c r="A9" s="159" t="s">
        <v>1</v>
      </c>
      <c r="B9" s="142" t="s">
        <v>2</v>
      </c>
      <c r="C9" s="142" t="s">
        <v>129</v>
      </c>
      <c r="D9" s="142" t="s">
        <v>3</v>
      </c>
      <c r="E9" s="142" t="s">
        <v>4</v>
      </c>
      <c r="F9" s="143">
        <v>1</v>
      </c>
      <c r="G9" s="143">
        <v>2</v>
      </c>
      <c r="H9" s="143">
        <v>3</v>
      </c>
      <c r="I9" s="143">
        <v>4</v>
      </c>
      <c r="J9" s="143">
        <v>5</v>
      </c>
      <c r="K9" s="143">
        <v>6</v>
      </c>
      <c r="L9" s="143">
        <v>7</v>
      </c>
      <c r="M9" s="143">
        <v>8</v>
      </c>
      <c r="N9" s="143">
        <v>9</v>
      </c>
      <c r="O9" s="143">
        <v>10</v>
      </c>
      <c r="P9" s="143">
        <v>11</v>
      </c>
      <c r="Q9" s="143">
        <v>12</v>
      </c>
      <c r="R9" s="143">
        <v>13</v>
      </c>
      <c r="S9" s="143">
        <v>14</v>
      </c>
      <c r="T9" s="143">
        <v>15</v>
      </c>
      <c r="U9" s="143">
        <v>16</v>
      </c>
      <c r="V9" s="143">
        <v>17</v>
      </c>
      <c r="W9" s="143">
        <v>18</v>
      </c>
      <c r="X9" s="143">
        <v>19</v>
      </c>
      <c r="Y9" s="143">
        <v>20</v>
      </c>
      <c r="Z9" s="143">
        <v>21</v>
      </c>
      <c r="AA9" s="143">
        <v>22</v>
      </c>
      <c r="AB9" s="143">
        <v>23</v>
      </c>
      <c r="AC9" s="143">
        <v>24</v>
      </c>
      <c r="AD9" s="143">
        <v>25</v>
      </c>
      <c r="AE9" s="143">
        <v>26</v>
      </c>
      <c r="AF9" s="143">
        <v>27</v>
      </c>
      <c r="AG9" s="143">
        <v>28</v>
      </c>
      <c r="AH9" s="143">
        <v>29</v>
      </c>
      <c r="AI9" s="143">
        <v>30</v>
      </c>
      <c r="AJ9" s="143" t="s">
        <v>5</v>
      </c>
      <c r="AK9" s="144" t="s">
        <v>6</v>
      </c>
      <c r="AL9" s="144" t="s">
        <v>7</v>
      </c>
      <c r="AM9" s="160"/>
    </row>
    <row r="10" spans="1:39" s="145" customFormat="1" ht="21" customHeight="1">
      <c r="A10" s="159"/>
      <c r="B10" s="142" t="s">
        <v>130</v>
      </c>
      <c r="C10" s="142"/>
      <c r="D10" s="142"/>
      <c r="E10" s="142"/>
      <c r="F10" s="143" t="s">
        <v>9</v>
      </c>
      <c r="G10" s="143" t="s">
        <v>10</v>
      </c>
      <c r="H10" s="143" t="s">
        <v>11</v>
      </c>
      <c r="I10" s="143" t="s">
        <v>12</v>
      </c>
      <c r="J10" s="143" t="s">
        <v>13</v>
      </c>
      <c r="K10" s="143" t="s">
        <v>14</v>
      </c>
      <c r="L10" s="143" t="s">
        <v>15</v>
      </c>
      <c r="M10" s="143" t="s">
        <v>9</v>
      </c>
      <c r="N10" s="143" t="s">
        <v>10</v>
      </c>
      <c r="O10" s="143" t="s">
        <v>11</v>
      </c>
      <c r="P10" s="143" t="s">
        <v>12</v>
      </c>
      <c r="Q10" s="143" t="s">
        <v>13</v>
      </c>
      <c r="R10" s="143" t="s">
        <v>14</v>
      </c>
      <c r="S10" s="143" t="s">
        <v>15</v>
      </c>
      <c r="T10" s="143" t="s">
        <v>9</v>
      </c>
      <c r="U10" s="143" t="s">
        <v>10</v>
      </c>
      <c r="V10" s="143" t="s">
        <v>11</v>
      </c>
      <c r="W10" s="143" t="s">
        <v>12</v>
      </c>
      <c r="X10" s="143" t="s">
        <v>13</v>
      </c>
      <c r="Y10" s="143" t="s">
        <v>14</v>
      </c>
      <c r="Z10" s="143" t="s">
        <v>15</v>
      </c>
      <c r="AA10" s="143" t="s">
        <v>9</v>
      </c>
      <c r="AB10" s="143" t="s">
        <v>10</v>
      </c>
      <c r="AC10" s="143" t="s">
        <v>11</v>
      </c>
      <c r="AD10" s="143" t="s">
        <v>12</v>
      </c>
      <c r="AE10" s="143" t="s">
        <v>13</v>
      </c>
      <c r="AF10" s="143" t="s">
        <v>14</v>
      </c>
      <c r="AG10" s="143" t="s">
        <v>15</v>
      </c>
      <c r="AH10" s="143" t="s">
        <v>9</v>
      </c>
      <c r="AI10" s="143" t="s">
        <v>131</v>
      </c>
      <c r="AJ10" s="143"/>
      <c r="AK10" s="144"/>
      <c r="AL10" s="144"/>
      <c r="AM10" s="160"/>
    </row>
    <row r="11" spans="1:39" s="145" customFormat="1" ht="21" customHeight="1">
      <c r="A11" s="156" t="s">
        <v>148</v>
      </c>
      <c r="B11" s="156" t="s">
        <v>149</v>
      </c>
      <c r="C11" s="157" t="s">
        <v>150</v>
      </c>
      <c r="D11" s="149"/>
      <c r="E11" s="150" t="s">
        <v>151</v>
      </c>
      <c r="F11" s="150"/>
      <c r="G11" s="153" t="s">
        <v>48</v>
      </c>
      <c r="H11" s="152" t="s">
        <v>48</v>
      </c>
      <c r="I11" s="150"/>
      <c r="J11" s="150" t="s">
        <v>48</v>
      </c>
      <c r="K11" s="150"/>
      <c r="L11" s="161" t="s">
        <v>48</v>
      </c>
      <c r="M11" s="150"/>
      <c r="N11" s="152" t="s">
        <v>48</v>
      </c>
      <c r="O11" s="152"/>
      <c r="P11" s="150"/>
      <c r="Q11" s="150"/>
      <c r="R11" s="150" t="s">
        <v>48</v>
      </c>
      <c r="S11" s="150"/>
      <c r="T11" s="152"/>
      <c r="U11" s="152"/>
      <c r="V11" s="152"/>
      <c r="W11" s="158" t="s">
        <v>152</v>
      </c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4">
        <v>48</v>
      </c>
      <c r="AK11" s="155">
        <v>72</v>
      </c>
      <c r="AL11" s="155">
        <v>24</v>
      </c>
      <c r="AM11" s="146"/>
    </row>
    <row r="12" spans="1:39" s="145" customFormat="1" ht="21" customHeight="1">
      <c r="A12" s="156" t="s">
        <v>153</v>
      </c>
      <c r="B12" s="156" t="s">
        <v>154</v>
      </c>
      <c r="C12" s="157" t="s">
        <v>155</v>
      </c>
      <c r="D12" s="149"/>
      <c r="E12" s="150" t="s">
        <v>151</v>
      </c>
      <c r="F12" s="150"/>
      <c r="G12" s="152"/>
      <c r="H12" s="152" t="s">
        <v>146</v>
      </c>
      <c r="I12" s="150"/>
      <c r="J12" s="150"/>
      <c r="K12" s="150"/>
      <c r="L12" s="150" t="s">
        <v>146</v>
      </c>
      <c r="M12" s="150"/>
      <c r="N12" s="152"/>
      <c r="O12" s="152"/>
      <c r="P12" s="150" t="s">
        <v>48</v>
      </c>
      <c r="Q12" s="150"/>
      <c r="R12" s="150"/>
      <c r="S12" s="150"/>
      <c r="T12" s="152" t="s">
        <v>48</v>
      </c>
      <c r="U12" s="152"/>
      <c r="V12" s="152"/>
      <c r="W12" s="150"/>
      <c r="X12" s="150" t="s">
        <v>48</v>
      </c>
      <c r="Y12" s="150"/>
      <c r="Z12" s="153"/>
      <c r="AA12" s="150"/>
      <c r="AB12" s="152" t="s">
        <v>48</v>
      </c>
      <c r="AC12" s="152"/>
      <c r="AD12" s="150"/>
      <c r="AE12" s="150" t="s">
        <v>48</v>
      </c>
      <c r="AF12" s="150" t="s">
        <v>48</v>
      </c>
      <c r="AG12" s="150"/>
      <c r="AH12" s="150"/>
      <c r="AI12" s="152"/>
      <c r="AJ12" s="154">
        <v>91.2</v>
      </c>
      <c r="AK12" s="155">
        <v>72</v>
      </c>
      <c r="AL12" s="155">
        <v>-19.2</v>
      </c>
      <c r="AM12" s="146"/>
    </row>
    <row r="13" spans="1:39" s="145" customFormat="1" ht="21" customHeight="1">
      <c r="A13" s="156" t="s">
        <v>156</v>
      </c>
      <c r="B13" s="156" t="s">
        <v>157</v>
      </c>
      <c r="C13" s="157" t="s">
        <v>158</v>
      </c>
      <c r="D13" s="149"/>
      <c r="E13" s="150" t="s">
        <v>151</v>
      </c>
      <c r="F13" s="150"/>
      <c r="G13" s="152"/>
      <c r="H13" s="152"/>
      <c r="I13" s="150" t="s">
        <v>48</v>
      </c>
      <c r="J13" s="150"/>
      <c r="K13" s="150"/>
      <c r="L13" s="150"/>
      <c r="M13" s="150" t="s">
        <v>48</v>
      </c>
      <c r="N13" s="152"/>
      <c r="O13" s="152"/>
      <c r="P13" s="150"/>
      <c r="Q13" s="150" t="s">
        <v>48</v>
      </c>
      <c r="R13" s="150"/>
      <c r="S13" s="150"/>
      <c r="T13" s="152"/>
      <c r="U13" s="152" t="s">
        <v>48</v>
      </c>
      <c r="V13" s="152"/>
      <c r="W13" s="150"/>
      <c r="X13" s="150"/>
      <c r="Y13" s="150" t="s">
        <v>48</v>
      </c>
      <c r="Z13" s="153"/>
      <c r="AA13" s="150" t="s">
        <v>48</v>
      </c>
      <c r="AB13" s="152"/>
      <c r="AC13" s="152" t="s">
        <v>48</v>
      </c>
      <c r="AD13" s="150"/>
      <c r="AE13" s="150"/>
      <c r="AF13" s="150"/>
      <c r="AG13" s="150" t="s">
        <v>48</v>
      </c>
      <c r="AH13" s="150"/>
      <c r="AI13" s="152"/>
      <c r="AJ13" s="154">
        <v>91.2</v>
      </c>
      <c r="AK13" s="155">
        <v>96</v>
      </c>
      <c r="AL13" s="155">
        <v>4.8</v>
      </c>
      <c r="AM13" s="146"/>
    </row>
    <row r="14" spans="1:39" s="145" customFormat="1" ht="21" customHeight="1">
      <c r="A14" s="159" t="s">
        <v>1</v>
      </c>
      <c r="B14" s="142" t="s">
        <v>2</v>
      </c>
      <c r="C14" s="142" t="s">
        <v>129</v>
      </c>
      <c r="D14" s="142" t="s">
        <v>3</v>
      </c>
      <c r="E14" s="142" t="s">
        <v>4</v>
      </c>
      <c r="F14" s="143">
        <v>1</v>
      </c>
      <c r="G14" s="143">
        <v>2</v>
      </c>
      <c r="H14" s="143">
        <v>3</v>
      </c>
      <c r="I14" s="143">
        <v>4</v>
      </c>
      <c r="J14" s="143">
        <v>5</v>
      </c>
      <c r="K14" s="143">
        <v>6</v>
      </c>
      <c r="L14" s="143">
        <v>7</v>
      </c>
      <c r="M14" s="143">
        <v>8</v>
      </c>
      <c r="N14" s="143">
        <v>9</v>
      </c>
      <c r="O14" s="143">
        <v>10</v>
      </c>
      <c r="P14" s="143">
        <v>11</v>
      </c>
      <c r="Q14" s="143">
        <v>12</v>
      </c>
      <c r="R14" s="143">
        <v>13</v>
      </c>
      <c r="S14" s="143">
        <v>14</v>
      </c>
      <c r="T14" s="143">
        <v>15</v>
      </c>
      <c r="U14" s="143">
        <v>16</v>
      </c>
      <c r="V14" s="143">
        <v>17</v>
      </c>
      <c r="W14" s="143">
        <v>18</v>
      </c>
      <c r="X14" s="143">
        <v>19</v>
      </c>
      <c r="Y14" s="143">
        <v>20</v>
      </c>
      <c r="Z14" s="143">
        <v>21</v>
      </c>
      <c r="AA14" s="143">
        <v>22</v>
      </c>
      <c r="AB14" s="143">
        <v>23</v>
      </c>
      <c r="AC14" s="143">
        <v>24</v>
      </c>
      <c r="AD14" s="143">
        <v>25</v>
      </c>
      <c r="AE14" s="143">
        <v>26</v>
      </c>
      <c r="AF14" s="143">
        <v>27</v>
      </c>
      <c r="AG14" s="143">
        <v>28</v>
      </c>
      <c r="AH14" s="143">
        <v>29</v>
      </c>
      <c r="AI14" s="143">
        <v>30</v>
      </c>
      <c r="AJ14" s="143" t="s">
        <v>5</v>
      </c>
      <c r="AK14" s="144" t="s">
        <v>6</v>
      </c>
      <c r="AL14" s="144" t="s">
        <v>7</v>
      </c>
      <c r="AM14" s="160"/>
    </row>
    <row r="15" spans="1:39" s="145" customFormat="1" ht="21" customHeight="1">
      <c r="A15" s="159"/>
      <c r="B15" s="142" t="s">
        <v>130</v>
      </c>
      <c r="C15" s="142"/>
      <c r="D15" s="142"/>
      <c r="E15" s="142"/>
      <c r="F15" s="143" t="s">
        <v>9</v>
      </c>
      <c r="G15" s="143" t="s">
        <v>10</v>
      </c>
      <c r="H15" s="143" t="s">
        <v>11</v>
      </c>
      <c r="I15" s="143" t="s">
        <v>12</v>
      </c>
      <c r="J15" s="143" t="s">
        <v>13</v>
      </c>
      <c r="K15" s="143" t="s">
        <v>14</v>
      </c>
      <c r="L15" s="143" t="s">
        <v>15</v>
      </c>
      <c r="M15" s="143" t="s">
        <v>9</v>
      </c>
      <c r="N15" s="143" t="s">
        <v>10</v>
      </c>
      <c r="O15" s="143" t="s">
        <v>11</v>
      </c>
      <c r="P15" s="143" t="s">
        <v>12</v>
      </c>
      <c r="Q15" s="143" t="s">
        <v>13</v>
      </c>
      <c r="R15" s="143" t="s">
        <v>14</v>
      </c>
      <c r="S15" s="143" t="s">
        <v>15</v>
      </c>
      <c r="T15" s="143" t="s">
        <v>9</v>
      </c>
      <c r="U15" s="143" t="s">
        <v>10</v>
      </c>
      <c r="V15" s="143" t="s">
        <v>11</v>
      </c>
      <c r="W15" s="143" t="s">
        <v>12</v>
      </c>
      <c r="X15" s="143" t="s">
        <v>13</v>
      </c>
      <c r="Y15" s="143" t="s">
        <v>14</v>
      </c>
      <c r="Z15" s="143" t="s">
        <v>15</v>
      </c>
      <c r="AA15" s="143" t="s">
        <v>9</v>
      </c>
      <c r="AB15" s="143" t="s">
        <v>10</v>
      </c>
      <c r="AC15" s="143" t="s">
        <v>11</v>
      </c>
      <c r="AD15" s="143" t="s">
        <v>12</v>
      </c>
      <c r="AE15" s="143" t="s">
        <v>13</v>
      </c>
      <c r="AF15" s="143" t="s">
        <v>14</v>
      </c>
      <c r="AG15" s="143" t="s">
        <v>15</v>
      </c>
      <c r="AH15" s="143" t="s">
        <v>9</v>
      </c>
      <c r="AI15" s="143" t="s">
        <v>131</v>
      </c>
      <c r="AJ15" s="143"/>
      <c r="AK15" s="144"/>
      <c r="AL15" s="144"/>
      <c r="AM15" s="160"/>
    </row>
    <row r="16" spans="1:39" s="145" customFormat="1" ht="21" customHeight="1">
      <c r="A16" s="156" t="s">
        <v>159</v>
      </c>
      <c r="B16" s="156" t="s">
        <v>160</v>
      </c>
      <c r="C16" s="157" t="s">
        <v>161</v>
      </c>
      <c r="D16" s="149"/>
      <c r="E16" s="150" t="s">
        <v>162</v>
      </c>
      <c r="F16" s="150"/>
      <c r="G16" s="152" t="s">
        <v>40</v>
      </c>
      <c r="H16" s="152" t="s">
        <v>40</v>
      </c>
      <c r="I16" s="150"/>
      <c r="J16" s="150"/>
      <c r="K16" s="150"/>
      <c r="L16" s="150"/>
      <c r="M16" s="150"/>
      <c r="N16" s="152"/>
      <c r="O16" s="152"/>
      <c r="P16" s="150"/>
      <c r="Q16" s="150"/>
      <c r="R16" s="150"/>
      <c r="S16" s="150"/>
      <c r="T16" s="152"/>
      <c r="U16" s="152" t="s">
        <v>40</v>
      </c>
      <c r="V16" s="152" t="s">
        <v>40</v>
      </c>
      <c r="W16" s="150" t="s">
        <v>147</v>
      </c>
      <c r="X16" s="150" t="s">
        <v>147</v>
      </c>
      <c r="Y16" s="150" t="s">
        <v>147</v>
      </c>
      <c r="Z16" s="153"/>
      <c r="AA16" s="150"/>
      <c r="AB16" s="153" t="s">
        <v>40</v>
      </c>
      <c r="AC16" s="152" t="s">
        <v>40</v>
      </c>
      <c r="AD16" s="150" t="s">
        <v>147</v>
      </c>
      <c r="AE16" s="150"/>
      <c r="AF16" s="150"/>
      <c r="AG16" s="150"/>
      <c r="AH16" s="150"/>
      <c r="AI16" s="152" t="s">
        <v>40</v>
      </c>
      <c r="AJ16" s="154">
        <v>91.2</v>
      </c>
      <c r="AK16" s="155">
        <v>104</v>
      </c>
      <c r="AL16" s="155">
        <v>12.8</v>
      </c>
      <c r="AM16" s="146"/>
    </row>
    <row r="17" spans="1:39" s="145" customFormat="1" ht="21" customHeight="1">
      <c r="A17" s="156" t="s">
        <v>163</v>
      </c>
      <c r="B17" s="156" t="s">
        <v>164</v>
      </c>
      <c r="C17" s="157" t="s">
        <v>165</v>
      </c>
      <c r="D17" s="149"/>
      <c r="E17" s="150" t="s">
        <v>162</v>
      </c>
      <c r="F17" s="150" t="s">
        <v>48</v>
      </c>
      <c r="G17" s="152"/>
      <c r="H17" s="152"/>
      <c r="I17" s="150"/>
      <c r="J17" s="150" t="s">
        <v>147</v>
      </c>
      <c r="K17" s="150" t="s">
        <v>48</v>
      </c>
      <c r="L17" s="150"/>
      <c r="M17" s="150"/>
      <c r="N17" s="152"/>
      <c r="O17" s="153" t="s">
        <v>48</v>
      </c>
      <c r="P17" s="150"/>
      <c r="Q17" s="150"/>
      <c r="R17" s="161" t="s">
        <v>147</v>
      </c>
      <c r="S17" s="150" t="s">
        <v>48</v>
      </c>
      <c r="T17" s="152"/>
      <c r="U17" s="152"/>
      <c r="V17" s="152" t="s">
        <v>48</v>
      </c>
      <c r="W17" s="161" t="s">
        <v>48</v>
      </c>
      <c r="X17" s="150"/>
      <c r="Y17" s="150"/>
      <c r="Z17" s="152" t="s">
        <v>48</v>
      </c>
      <c r="AA17" s="150"/>
      <c r="AB17" s="152"/>
      <c r="AC17" s="152"/>
      <c r="AD17" s="150" t="s">
        <v>48</v>
      </c>
      <c r="AE17" s="150"/>
      <c r="AF17" s="150" t="s">
        <v>147</v>
      </c>
      <c r="AG17" s="150"/>
      <c r="AH17" s="150" t="s">
        <v>48</v>
      </c>
      <c r="AI17" s="152"/>
      <c r="AJ17" s="154">
        <v>91.2</v>
      </c>
      <c r="AK17" s="155">
        <v>123</v>
      </c>
      <c r="AL17" s="155">
        <v>31.8</v>
      </c>
      <c r="AM17" s="146"/>
    </row>
    <row r="18" spans="1:39" ht="15.75" customHeight="1">
      <c r="A18" s="162"/>
      <c r="B18" s="163"/>
      <c r="C18" s="164"/>
      <c r="D18" s="164"/>
      <c r="E18" s="163"/>
      <c r="F18" s="163"/>
      <c r="G18" s="163"/>
      <c r="H18" s="163"/>
      <c r="I18" s="163"/>
      <c r="J18" s="163"/>
      <c r="K18" s="163"/>
      <c r="L18" s="163"/>
      <c r="M18" s="163"/>
      <c r="N18" s="165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  <c r="AJ18" s="168"/>
      <c r="AK18" s="169"/>
      <c r="AL18" s="170"/>
      <c r="AM18" s="171"/>
    </row>
    <row r="19" spans="1:39" ht="15.75" customHeight="1">
      <c r="A19" s="162"/>
      <c r="B19" s="163"/>
      <c r="C19" s="172" t="s">
        <v>166</v>
      </c>
      <c r="D19" s="172"/>
      <c r="E19" s="173"/>
      <c r="F19" s="173"/>
      <c r="G19" s="163"/>
      <c r="H19" s="163"/>
      <c r="I19" s="163"/>
      <c r="J19" s="163"/>
      <c r="K19" s="163"/>
      <c r="L19" s="163"/>
      <c r="M19" s="165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68"/>
      <c r="AK19" s="169"/>
      <c r="AL19" s="170"/>
      <c r="AM19" s="146"/>
    </row>
    <row r="20" spans="1:39" ht="16.5" customHeight="1">
      <c r="A20" s="162"/>
      <c r="B20" s="163"/>
      <c r="C20" s="175" t="s">
        <v>136</v>
      </c>
      <c r="D20" s="176" t="s">
        <v>167</v>
      </c>
      <c r="E20" s="177"/>
      <c r="F20" s="177"/>
      <c r="G20" s="163"/>
      <c r="H20" s="163"/>
      <c r="I20" s="163"/>
      <c r="J20" s="163"/>
      <c r="K20" s="163"/>
      <c r="L20" s="163"/>
      <c r="M20" s="165"/>
      <c r="N20" s="163"/>
      <c r="O20" s="163"/>
      <c r="P20" s="163"/>
      <c r="Q20" s="163"/>
      <c r="R20" s="163"/>
      <c r="S20" s="163"/>
      <c r="T20" s="163"/>
      <c r="U20" s="163"/>
      <c r="V20" s="178"/>
      <c r="W20" s="178"/>
      <c r="X20" s="178"/>
      <c r="Y20" s="174"/>
      <c r="Z20" s="174"/>
      <c r="AA20" s="174"/>
      <c r="AB20" s="174"/>
      <c r="AC20" s="174"/>
      <c r="AD20" s="179"/>
      <c r="AE20" s="179"/>
      <c r="AF20" s="179"/>
      <c r="AG20" s="179"/>
      <c r="AH20" s="179"/>
      <c r="AI20" s="179"/>
      <c r="AJ20" s="179"/>
      <c r="AK20" s="179"/>
      <c r="AL20" s="180"/>
      <c r="AM20" s="146"/>
    </row>
    <row r="21" spans="1:39" ht="15" customHeight="1">
      <c r="A21" s="162"/>
      <c r="B21" s="163"/>
      <c r="C21" s="175" t="s">
        <v>147</v>
      </c>
      <c r="D21" s="176" t="s">
        <v>168</v>
      </c>
      <c r="E21" s="177"/>
      <c r="F21" s="177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81"/>
      <c r="W21" s="181"/>
      <c r="X21" s="181"/>
      <c r="Y21" s="174"/>
      <c r="Z21" s="174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3"/>
      <c r="AL21" s="180"/>
      <c r="AM21" s="146"/>
    </row>
    <row r="22" spans="1:38" ht="18" customHeight="1">
      <c r="A22" s="162"/>
      <c r="B22" s="163"/>
      <c r="C22" s="175" t="s">
        <v>140</v>
      </c>
      <c r="D22" s="184" t="s">
        <v>169</v>
      </c>
      <c r="E22" s="185"/>
      <c r="F22" s="185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87"/>
      <c r="AC22" s="187"/>
      <c r="AD22" s="187"/>
      <c r="AE22" s="187"/>
      <c r="AF22" s="187"/>
      <c r="AG22" s="187"/>
      <c r="AH22" s="187"/>
      <c r="AI22" s="187"/>
      <c r="AJ22" s="179"/>
      <c r="AK22" s="179"/>
      <c r="AL22" s="180"/>
    </row>
    <row r="23" spans="1:38" ht="16.5" customHeight="1">
      <c r="A23" s="188"/>
      <c r="B23" s="186"/>
      <c r="C23" s="175" t="s">
        <v>170</v>
      </c>
      <c r="D23" s="189" t="s">
        <v>171</v>
      </c>
      <c r="E23" s="190"/>
      <c r="F23" s="190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67"/>
      <c r="AB23" s="167"/>
      <c r="AC23" s="167"/>
      <c r="AD23" s="167"/>
      <c r="AE23" s="167"/>
      <c r="AF23" s="167"/>
      <c r="AG23" s="167"/>
      <c r="AH23" s="167"/>
      <c r="AI23" s="167"/>
      <c r="AJ23" s="179"/>
      <c r="AK23" s="179"/>
      <c r="AL23" s="180"/>
    </row>
    <row r="24" spans="1:38" ht="15" customHeight="1">
      <c r="A24" s="188"/>
      <c r="B24" s="186"/>
      <c r="C24" s="175" t="s">
        <v>172</v>
      </c>
      <c r="D24" s="189" t="s">
        <v>173</v>
      </c>
      <c r="E24" s="190"/>
      <c r="F24" s="190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2" t="s">
        <v>174</v>
      </c>
      <c r="AB24" s="182"/>
      <c r="AC24" s="182"/>
      <c r="AD24" s="182"/>
      <c r="AE24" s="182"/>
      <c r="AF24" s="182"/>
      <c r="AG24" s="182"/>
      <c r="AH24" s="182"/>
      <c r="AI24" s="182"/>
      <c r="AJ24" s="179"/>
      <c r="AK24" s="179"/>
      <c r="AL24" s="191"/>
    </row>
    <row r="25" spans="1:38" ht="18" customHeight="1">
      <c r="A25" s="188"/>
      <c r="B25" s="186"/>
      <c r="C25" s="175" t="s">
        <v>40</v>
      </c>
      <c r="D25" s="189" t="s">
        <v>175</v>
      </c>
      <c r="E25" s="190"/>
      <c r="F25" s="190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7" t="s">
        <v>176</v>
      </c>
      <c r="AB25" s="187"/>
      <c r="AC25" s="187"/>
      <c r="AD25" s="187"/>
      <c r="AE25" s="187"/>
      <c r="AF25" s="187"/>
      <c r="AG25" s="187"/>
      <c r="AH25" s="187"/>
      <c r="AI25" s="187"/>
      <c r="AJ25" s="186"/>
      <c r="AK25" s="186"/>
      <c r="AL25" s="191"/>
    </row>
    <row r="26" spans="1:38" ht="15.75" customHeight="1">
      <c r="A26" s="188"/>
      <c r="B26" s="186"/>
      <c r="C26" s="192" t="s">
        <v>177</v>
      </c>
      <c r="D26" s="189" t="s">
        <v>178</v>
      </c>
      <c r="E26" s="190"/>
      <c r="F26" s="190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67" t="s">
        <v>125</v>
      </c>
      <c r="AB26" s="167"/>
      <c r="AC26" s="167"/>
      <c r="AD26" s="167"/>
      <c r="AE26" s="167"/>
      <c r="AF26" s="167"/>
      <c r="AG26" s="167"/>
      <c r="AH26" s="167"/>
      <c r="AI26" s="167"/>
      <c r="AJ26" s="186"/>
      <c r="AK26" s="186"/>
      <c r="AL26" s="191"/>
    </row>
    <row r="27" spans="1:38" ht="16.5" customHeight="1">
      <c r="A27" s="188"/>
      <c r="B27" s="186"/>
      <c r="C27" s="193" t="s">
        <v>146</v>
      </c>
      <c r="D27" s="194" t="s">
        <v>179</v>
      </c>
      <c r="E27" s="195"/>
      <c r="F27" s="195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79" t="s">
        <v>127</v>
      </c>
      <c r="AB27" s="179"/>
      <c r="AC27" s="179"/>
      <c r="AD27" s="179"/>
      <c r="AE27" s="179"/>
      <c r="AF27" s="179"/>
      <c r="AG27" s="179"/>
      <c r="AH27" s="179"/>
      <c r="AI27" s="179"/>
      <c r="AJ27" s="186"/>
      <c r="AK27" s="186"/>
      <c r="AL27" s="191"/>
    </row>
    <row r="28" spans="1:38" ht="15.75" customHeight="1">
      <c r="A28" s="188"/>
      <c r="AL28" s="191"/>
    </row>
    <row r="29" spans="1:38" ht="15.75" customHeight="1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8"/>
    </row>
  </sheetData>
  <sheetProtection selectLockedCells="1" selectUnlockedCells="1"/>
  <mergeCells count="24">
    <mergeCell ref="A1:AL3"/>
    <mergeCell ref="E4:E5"/>
    <mergeCell ref="AJ4:AJ5"/>
    <mergeCell ref="AK4:AK5"/>
    <mergeCell ref="AL4:AL5"/>
    <mergeCell ref="F8:G8"/>
    <mergeCell ref="E9:E10"/>
    <mergeCell ref="AJ9:AJ10"/>
    <mergeCell ref="AK9:AK10"/>
    <mergeCell ref="AL9:AL10"/>
    <mergeCell ref="W11:AI11"/>
    <mergeCell ref="E14:E15"/>
    <mergeCell ref="AJ14:AJ15"/>
    <mergeCell ref="AK14:AK15"/>
    <mergeCell ref="AL14:AL15"/>
    <mergeCell ref="C19:D19"/>
    <mergeCell ref="AD20:AK20"/>
    <mergeCell ref="AA21:AI21"/>
    <mergeCell ref="AA22:AI22"/>
    <mergeCell ref="AA23:AI23"/>
    <mergeCell ref="AA24:AI24"/>
    <mergeCell ref="AA25:AI25"/>
    <mergeCell ref="AA26:AI26"/>
    <mergeCell ref="AA27:AI2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D24" sqref="D24"/>
    </sheetView>
  </sheetViews>
  <sheetFormatPr defaultColWidth="9.140625" defaultRowHeight="15.75" customHeight="1"/>
  <cols>
    <col min="1" max="1" width="8.7109375" style="139" customWidth="1"/>
    <col min="2" max="2" width="30.57421875" style="139" customWidth="1"/>
    <col min="3" max="3" width="8.7109375" style="139" customWidth="1"/>
    <col min="4" max="4" width="13.57421875" style="139" customWidth="1"/>
    <col min="5" max="35" width="4.7109375" style="139" customWidth="1"/>
    <col min="36" max="36" width="4.28125" style="139" customWidth="1"/>
    <col min="37" max="37" width="3.57421875" style="139" customWidth="1"/>
    <col min="38" max="38" width="4.8515625" style="139" customWidth="1"/>
    <col min="39" max="206" width="9.00390625" style="139" customWidth="1"/>
  </cols>
  <sheetData>
    <row r="1" spans="1:38" ht="15.75" customHeight="1">
      <c r="A1" s="199" t="s">
        <v>180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200"/>
    </row>
    <row r="2" spans="1:38" ht="15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</row>
    <row r="3" spans="1:38" ht="16.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1"/>
    </row>
    <row r="4" spans="1:38" ht="30" customHeight="1">
      <c r="A4" s="202" t="s">
        <v>1</v>
      </c>
      <c r="B4" s="203" t="s">
        <v>2</v>
      </c>
      <c r="C4" s="203" t="s">
        <v>129</v>
      </c>
      <c r="D4" s="203" t="s">
        <v>4</v>
      </c>
      <c r="E4" s="204">
        <v>1</v>
      </c>
      <c r="F4" s="204">
        <v>2</v>
      </c>
      <c r="G4" s="204">
        <v>3</v>
      </c>
      <c r="H4" s="204">
        <v>4</v>
      </c>
      <c r="I4" s="204">
        <v>5</v>
      </c>
      <c r="J4" s="204">
        <v>6</v>
      </c>
      <c r="K4" s="204">
        <v>7</v>
      </c>
      <c r="L4" s="204">
        <v>8</v>
      </c>
      <c r="M4" s="204">
        <v>9</v>
      </c>
      <c r="N4" s="204">
        <v>10</v>
      </c>
      <c r="O4" s="204">
        <v>11</v>
      </c>
      <c r="P4" s="204">
        <v>12</v>
      </c>
      <c r="Q4" s="204">
        <v>13</v>
      </c>
      <c r="R4" s="204">
        <v>14</v>
      </c>
      <c r="S4" s="204">
        <v>15</v>
      </c>
      <c r="T4" s="204">
        <v>16</v>
      </c>
      <c r="U4" s="204">
        <v>17</v>
      </c>
      <c r="V4" s="204">
        <v>18</v>
      </c>
      <c r="W4" s="204">
        <v>19</v>
      </c>
      <c r="X4" s="204">
        <v>20</v>
      </c>
      <c r="Y4" s="204">
        <v>21</v>
      </c>
      <c r="Z4" s="204">
        <v>22</v>
      </c>
      <c r="AA4" s="204">
        <v>23</v>
      </c>
      <c r="AB4" s="204">
        <v>24</v>
      </c>
      <c r="AC4" s="204">
        <v>25</v>
      </c>
      <c r="AD4" s="204">
        <v>26</v>
      </c>
      <c r="AE4" s="204">
        <v>27</v>
      </c>
      <c r="AF4" s="204">
        <v>28</v>
      </c>
      <c r="AG4" s="204">
        <v>29</v>
      </c>
      <c r="AH4" s="204">
        <v>30</v>
      </c>
      <c r="AI4" s="204" t="s">
        <v>5</v>
      </c>
      <c r="AJ4" s="205" t="s">
        <v>6</v>
      </c>
      <c r="AK4" s="206" t="s">
        <v>7</v>
      </c>
      <c r="AL4" s="200"/>
    </row>
    <row r="5" spans="1:38" ht="15.75" customHeight="1">
      <c r="A5" s="202"/>
      <c r="B5" s="203" t="s">
        <v>181</v>
      </c>
      <c r="C5" s="203"/>
      <c r="D5" s="203"/>
      <c r="E5" s="207" t="s">
        <v>9</v>
      </c>
      <c r="F5" s="207" t="s">
        <v>10</v>
      </c>
      <c r="G5" s="207" t="s">
        <v>11</v>
      </c>
      <c r="H5" s="207" t="s">
        <v>12</v>
      </c>
      <c r="I5" s="207" t="s">
        <v>13</v>
      </c>
      <c r="J5" s="207" t="s">
        <v>14</v>
      </c>
      <c r="K5" s="207" t="s">
        <v>15</v>
      </c>
      <c r="L5" s="207" t="s">
        <v>9</v>
      </c>
      <c r="M5" s="207" t="s">
        <v>10</v>
      </c>
      <c r="N5" s="207" t="s">
        <v>11</v>
      </c>
      <c r="O5" s="207" t="s">
        <v>12</v>
      </c>
      <c r="P5" s="207" t="s">
        <v>13</v>
      </c>
      <c r="Q5" s="207" t="s">
        <v>14</v>
      </c>
      <c r="R5" s="207" t="s">
        <v>15</v>
      </c>
      <c r="S5" s="207" t="s">
        <v>9</v>
      </c>
      <c r="T5" s="207" t="s">
        <v>10</v>
      </c>
      <c r="U5" s="207" t="s">
        <v>11</v>
      </c>
      <c r="V5" s="207" t="s">
        <v>12</v>
      </c>
      <c r="W5" s="207" t="s">
        <v>13</v>
      </c>
      <c r="X5" s="207" t="s">
        <v>14</v>
      </c>
      <c r="Y5" s="207" t="s">
        <v>15</v>
      </c>
      <c r="Z5" s="207" t="s">
        <v>9</v>
      </c>
      <c r="AA5" s="207" t="s">
        <v>10</v>
      </c>
      <c r="AB5" s="207" t="s">
        <v>11</v>
      </c>
      <c r="AC5" s="207" t="s">
        <v>12</v>
      </c>
      <c r="AD5" s="207" t="s">
        <v>13</v>
      </c>
      <c r="AE5" s="207" t="s">
        <v>14</v>
      </c>
      <c r="AF5" s="207" t="s">
        <v>15</v>
      </c>
      <c r="AG5" s="207" t="s">
        <v>9</v>
      </c>
      <c r="AH5" s="207" t="s">
        <v>131</v>
      </c>
      <c r="AI5" s="204"/>
      <c r="AJ5" s="205"/>
      <c r="AK5" s="206"/>
      <c r="AL5" s="200"/>
    </row>
    <row r="6" spans="1:38" ht="15.75" customHeight="1">
      <c r="A6" s="208" t="s">
        <v>182</v>
      </c>
      <c r="B6" s="209" t="s">
        <v>183</v>
      </c>
      <c r="C6" s="209"/>
      <c r="D6" s="210" t="s">
        <v>184</v>
      </c>
      <c r="E6" s="211" t="s">
        <v>86</v>
      </c>
      <c r="F6" s="212"/>
      <c r="G6" s="212"/>
      <c r="H6" s="211" t="s">
        <v>86</v>
      </c>
      <c r="I6" s="211" t="s">
        <v>86</v>
      </c>
      <c r="J6" s="211" t="s">
        <v>86</v>
      </c>
      <c r="K6" s="211" t="s">
        <v>86</v>
      </c>
      <c r="L6" s="211" t="s">
        <v>86</v>
      </c>
      <c r="M6" s="212"/>
      <c r="N6" s="212"/>
      <c r="O6" s="211" t="s">
        <v>86</v>
      </c>
      <c r="P6" s="211" t="s">
        <v>86</v>
      </c>
      <c r="Q6" s="211" t="s">
        <v>86</v>
      </c>
      <c r="R6" s="211" t="s">
        <v>86</v>
      </c>
      <c r="S6" s="212"/>
      <c r="T6" s="212"/>
      <c r="U6" s="212"/>
      <c r="V6" s="211" t="s">
        <v>86</v>
      </c>
      <c r="W6" s="211" t="s">
        <v>86</v>
      </c>
      <c r="X6" s="211" t="s">
        <v>86</v>
      </c>
      <c r="Y6" s="212"/>
      <c r="Z6" s="211" t="s">
        <v>86</v>
      </c>
      <c r="AA6" s="212"/>
      <c r="AB6" s="212"/>
      <c r="AC6" s="211" t="s">
        <v>86</v>
      </c>
      <c r="AD6" s="211" t="s">
        <v>86</v>
      </c>
      <c r="AE6" s="211" t="s">
        <v>86</v>
      </c>
      <c r="AF6" s="211" t="s">
        <v>86</v>
      </c>
      <c r="AG6" s="211" t="s">
        <v>86</v>
      </c>
      <c r="AH6" s="212"/>
      <c r="AI6" s="213">
        <v>114</v>
      </c>
      <c r="AJ6" s="214">
        <v>114</v>
      </c>
      <c r="AK6" s="215">
        <v>0</v>
      </c>
      <c r="AL6" s="200"/>
    </row>
    <row r="7" spans="1:38" ht="15.75" customHeight="1">
      <c r="A7" s="216" t="s">
        <v>1</v>
      </c>
      <c r="B7" s="203" t="s">
        <v>2</v>
      </c>
      <c r="C7" s="203" t="s">
        <v>129</v>
      </c>
      <c r="D7" s="203" t="s">
        <v>4</v>
      </c>
      <c r="E7" s="204">
        <v>1</v>
      </c>
      <c r="F7" s="204">
        <v>2</v>
      </c>
      <c r="G7" s="204">
        <v>3</v>
      </c>
      <c r="H7" s="204">
        <v>4</v>
      </c>
      <c r="I7" s="204">
        <v>5</v>
      </c>
      <c r="J7" s="204">
        <v>6</v>
      </c>
      <c r="K7" s="204">
        <v>7</v>
      </c>
      <c r="L7" s="204">
        <v>8</v>
      </c>
      <c r="M7" s="204">
        <v>9</v>
      </c>
      <c r="N7" s="204">
        <v>10</v>
      </c>
      <c r="O7" s="204">
        <v>11</v>
      </c>
      <c r="P7" s="204">
        <v>12</v>
      </c>
      <c r="Q7" s="204">
        <v>13</v>
      </c>
      <c r="R7" s="204">
        <v>14</v>
      </c>
      <c r="S7" s="204">
        <v>15</v>
      </c>
      <c r="T7" s="204">
        <v>16</v>
      </c>
      <c r="U7" s="204">
        <v>17</v>
      </c>
      <c r="V7" s="204">
        <v>18</v>
      </c>
      <c r="W7" s="204">
        <v>19</v>
      </c>
      <c r="X7" s="204">
        <v>20</v>
      </c>
      <c r="Y7" s="204">
        <v>21</v>
      </c>
      <c r="Z7" s="204">
        <v>22</v>
      </c>
      <c r="AA7" s="204">
        <v>23</v>
      </c>
      <c r="AB7" s="204">
        <v>24</v>
      </c>
      <c r="AC7" s="204">
        <v>25</v>
      </c>
      <c r="AD7" s="204">
        <v>26</v>
      </c>
      <c r="AE7" s="204">
        <v>27</v>
      </c>
      <c r="AF7" s="204">
        <v>28</v>
      </c>
      <c r="AG7" s="204">
        <v>29</v>
      </c>
      <c r="AH7" s="204">
        <v>30</v>
      </c>
      <c r="AI7" s="204" t="s">
        <v>5</v>
      </c>
      <c r="AJ7" s="205" t="s">
        <v>6</v>
      </c>
      <c r="AK7" s="206" t="s">
        <v>7</v>
      </c>
      <c r="AL7" s="200"/>
    </row>
    <row r="8" spans="1:38" ht="15.75" customHeight="1">
      <c r="A8" s="216"/>
      <c r="B8" s="203" t="s">
        <v>185</v>
      </c>
      <c r="C8" s="203"/>
      <c r="D8" s="203"/>
      <c r="E8" s="207" t="s">
        <v>9</v>
      </c>
      <c r="F8" s="207" t="s">
        <v>10</v>
      </c>
      <c r="G8" s="207" t="s">
        <v>11</v>
      </c>
      <c r="H8" s="207" t="s">
        <v>12</v>
      </c>
      <c r="I8" s="207" t="s">
        <v>13</v>
      </c>
      <c r="J8" s="207" t="s">
        <v>14</v>
      </c>
      <c r="K8" s="207" t="s">
        <v>15</v>
      </c>
      <c r="L8" s="207" t="s">
        <v>9</v>
      </c>
      <c r="M8" s="207" t="s">
        <v>10</v>
      </c>
      <c r="N8" s="207" t="s">
        <v>11</v>
      </c>
      <c r="O8" s="207" t="s">
        <v>12</v>
      </c>
      <c r="P8" s="207" t="s">
        <v>13</v>
      </c>
      <c r="Q8" s="207" t="s">
        <v>14</v>
      </c>
      <c r="R8" s="207" t="s">
        <v>15</v>
      </c>
      <c r="S8" s="207" t="s">
        <v>9</v>
      </c>
      <c r="T8" s="207" t="s">
        <v>10</v>
      </c>
      <c r="U8" s="207" t="s">
        <v>11</v>
      </c>
      <c r="V8" s="207" t="s">
        <v>12</v>
      </c>
      <c r="W8" s="207" t="s">
        <v>13</v>
      </c>
      <c r="X8" s="207" t="s">
        <v>14</v>
      </c>
      <c r="Y8" s="207" t="s">
        <v>15</v>
      </c>
      <c r="Z8" s="207" t="s">
        <v>9</v>
      </c>
      <c r="AA8" s="207" t="s">
        <v>10</v>
      </c>
      <c r="AB8" s="207" t="s">
        <v>11</v>
      </c>
      <c r="AC8" s="207" t="s">
        <v>12</v>
      </c>
      <c r="AD8" s="207" t="s">
        <v>13</v>
      </c>
      <c r="AE8" s="207" t="s">
        <v>14</v>
      </c>
      <c r="AF8" s="207" t="s">
        <v>15</v>
      </c>
      <c r="AG8" s="207" t="s">
        <v>9</v>
      </c>
      <c r="AH8" s="207" t="s">
        <v>131</v>
      </c>
      <c r="AI8" s="204"/>
      <c r="AJ8" s="205"/>
      <c r="AK8" s="206"/>
      <c r="AL8" s="200"/>
    </row>
    <row r="9" spans="1:38" ht="15.75" customHeight="1">
      <c r="A9" s="208" t="s">
        <v>186</v>
      </c>
      <c r="B9" s="209" t="s">
        <v>187</v>
      </c>
      <c r="C9" s="209"/>
      <c r="D9" s="210" t="s">
        <v>188</v>
      </c>
      <c r="E9" s="211" t="s">
        <v>41</v>
      </c>
      <c r="F9" s="212"/>
      <c r="G9" s="212"/>
      <c r="H9" s="211" t="s">
        <v>41</v>
      </c>
      <c r="I9" s="211" t="s">
        <v>41</v>
      </c>
      <c r="J9" s="211" t="s">
        <v>41</v>
      </c>
      <c r="K9" s="211" t="s">
        <v>41</v>
      </c>
      <c r="L9" s="211" t="s">
        <v>41</v>
      </c>
      <c r="M9" s="212"/>
      <c r="N9" s="212"/>
      <c r="O9" s="211" t="s">
        <v>41</v>
      </c>
      <c r="P9" s="211" t="s">
        <v>41</v>
      </c>
      <c r="Q9" s="211" t="s">
        <v>41</v>
      </c>
      <c r="R9" s="211" t="s">
        <v>41</v>
      </c>
      <c r="S9" s="212"/>
      <c r="T9" s="212"/>
      <c r="U9" s="212"/>
      <c r="V9" s="211" t="s">
        <v>41</v>
      </c>
      <c r="W9" s="211" t="s">
        <v>41</v>
      </c>
      <c r="X9" s="211" t="s">
        <v>41</v>
      </c>
      <c r="Y9" s="212"/>
      <c r="Z9" s="211" t="s">
        <v>41</v>
      </c>
      <c r="AA9" s="212"/>
      <c r="AB9" s="212"/>
      <c r="AC9" s="211" t="s">
        <v>41</v>
      </c>
      <c r="AD9" s="211" t="s">
        <v>41</v>
      </c>
      <c r="AE9" s="211" t="s">
        <v>41</v>
      </c>
      <c r="AF9" s="211" t="s">
        <v>41</v>
      </c>
      <c r="AG9" s="211" t="s">
        <v>41</v>
      </c>
      <c r="AH9" s="212"/>
      <c r="AI9" s="213">
        <v>114</v>
      </c>
      <c r="AJ9" s="214">
        <v>114</v>
      </c>
      <c r="AK9" s="215">
        <v>0</v>
      </c>
      <c r="AL9" s="200"/>
    </row>
    <row r="10" spans="1:38" ht="15.75" customHeight="1">
      <c r="A10" s="216" t="s">
        <v>1</v>
      </c>
      <c r="B10" s="203" t="s">
        <v>2</v>
      </c>
      <c r="C10" s="203" t="s">
        <v>129</v>
      </c>
      <c r="D10" s="203" t="s">
        <v>4</v>
      </c>
      <c r="E10" s="204">
        <v>1</v>
      </c>
      <c r="F10" s="204">
        <v>2</v>
      </c>
      <c r="G10" s="204">
        <v>3</v>
      </c>
      <c r="H10" s="204">
        <v>4</v>
      </c>
      <c r="I10" s="204">
        <v>5</v>
      </c>
      <c r="J10" s="204">
        <v>6</v>
      </c>
      <c r="K10" s="204">
        <v>7</v>
      </c>
      <c r="L10" s="204">
        <v>8</v>
      </c>
      <c r="M10" s="204">
        <v>9</v>
      </c>
      <c r="N10" s="204">
        <v>10</v>
      </c>
      <c r="O10" s="204">
        <v>11</v>
      </c>
      <c r="P10" s="204">
        <v>12</v>
      </c>
      <c r="Q10" s="204">
        <v>13</v>
      </c>
      <c r="R10" s="204">
        <v>14</v>
      </c>
      <c r="S10" s="204">
        <v>15</v>
      </c>
      <c r="T10" s="204">
        <v>16</v>
      </c>
      <c r="U10" s="204">
        <v>17</v>
      </c>
      <c r="V10" s="204">
        <v>18</v>
      </c>
      <c r="W10" s="204">
        <v>19</v>
      </c>
      <c r="X10" s="204">
        <v>20</v>
      </c>
      <c r="Y10" s="204">
        <v>21</v>
      </c>
      <c r="Z10" s="204">
        <v>22</v>
      </c>
      <c r="AA10" s="204">
        <v>23</v>
      </c>
      <c r="AB10" s="204">
        <v>24</v>
      </c>
      <c r="AC10" s="204">
        <v>25</v>
      </c>
      <c r="AD10" s="204">
        <v>26</v>
      </c>
      <c r="AE10" s="204">
        <v>27</v>
      </c>
      <c r="AF10" s="204">
        <v>28</v>
      </c>
      <c r="AG10" s="204">
        <v>29</v>
      </c>
      <c r="AH10" s="204">
        <v>30</v>
      </c>
      <c r="AI10" s="204" t="s">
        <v>5</v>
      </c>
      <c r="AJ10" s="205" t="s">
        <v>6</v>
      </c>
      <c r="AK10" s="206" t="s">
        <v>7</v>
      </c>
      <c r="AL10" s="200"/>
    </row>
    <row r="11" spans="1:38" ht="15.75" customHeight="1">
      <c r="A11" s="216"/>
      <c r="B11" s="203" t="s">
        <v>189</v>
      </c>
      <c r="C11" s="203"/>
      <c r="D11" s="203"/>
      <c r="E11" s="207" t="s">
        <v>9</v>
      </c>
      <c r="F11" s="207" t="s">
        <v>10</v>
      </c>
      <c r="G11" s="207" t="s">
        <v>11</v>
      </c>
      <c r="H11" s="207" t="s">
        <v>12</v>
      </c>
      <c r="I11" s="207" t="s">
        <v>13</v>
      </c>
      <c r="J11" s="207" t="s">
        <v>14</v>
      </c>
      <c r="K11" s="207" t="s">
        <v>15</v>
      </c>
      <c r="L11" s="207" t="s">
        <v>9</v>
      </c>
      <c r="M11" s="207" t="s">
        <v>10</v>
      </c>
      <c r="N11" s="207" t="s">
        <v>11</v>
      </c>
      <c r="O11" s="207" t="s">
        <v>12</v>
      </c>
      <c r="P11" s="207" t="s">
        <v>13</v>
      </c>
      <c r="Q11" s="207" t="s">
        <v>14</v>
      </c>
      <c r="R11" s="207" t="s">
        <v>15</v>
      </c>
      <c r="S11" s="207" t="s">
        <v>9</v>
      </c>
      <c r="T11" s="207" t="s">
        <v>10</v>
      </c>
      <c r="U11" s="207" t="s">
        <v>11</v>
      </c>
      <c r="V11" s="207" t="s">
        <v>12</v>
      </c>
      <c r="W11" s="207" t="s">
        <v>13</v>
      </c>
      <c r="X11" s="207" t="s">
        <v>14</v>
      </c>
      <c r="Y11" s="207" t="s">
        <v>15</v>
      </c>
      <c r="Z11" s="207" t="s">
        <v>9</v>
      </c>
      <c r="AA11" s="207" t="s">
        <v>10</v>
      </c>
      <c r="AB11" s="207" t="s">
        <v>11</v>
      </c>
      <c r="AC11" s="207" t="s">
        <v>12</v>
      </c>
      <c r="AD11" s="207" t="s">
        <v>13</v>
      </c>
      <c r="AE11" s="207" t="s">
        <v>14</v>
      </c>
      <c r="AF11" s="207" t="s">
        <v>15</v>
      </c>
      <c r="AG11" s="207" t="s">
        <v>9</v>
      </c>
      <c r="AH11" s="207" t="s">
        <v>131</v>
      </c>
      <c r="AI11" s="204"/>
      <c r="AJ11" s="205"/>
      <c r="AK11" s="206"/>
      <c r="AL11" s="200"/>
    </row>
    <row r="12" spans="1:38" ht="15.75" customHeight="1">
      <c r="A12" s="208" t="s">
        <v>190</v>
      </c>
      <c r="B12" s="209" t="s">
        <v>191</v>
      </c>
      <c r="C12" s="209"/>
      <c r="D12" s="210" t="s">
        <v>188</v>
      </c>
      <c r="E12" s="211" t="s">
        <v>192</v>
      </c>
      <c r="F12" s="212"/>
      <c r="G12" s="212"/>
      <c r="H12" s="211" t="s">
        <v>192</v>
      </c>
      <c r="I12" s="211" t="s">
        <v>192</v>
      </c>
      <c r="J12" s="211" t="s">
        <v>192</v>
      </c>
      <c r="K12" s="211" t="s">
        <v>192</v>
      </c>
      <c r="L12" s="211" t="s">
        <v>192</v>
      </c>
      <c r="M12" s="212"/>
      <c r="N12" s="212"/>
      <c r="O12" s="211" t="s">
        <v>192</v>
      </c>
      <c r="P12" s="211" t="s">
        <v>192</v>
      </c>
      <c r="Q12" s="211" t="s">
        <v>192</v>
      </c>
      <c r="R12" s="211" t="s">
        <v>192</v>
      </c>
      <c r="S12" s="212"/>
      <c r="T12" s="212"/>
      <c r="U12" s="212"/>
      <c r="V12" s="211" t="s">
        <v>192</v>
      </c>
      <c r="W12" s="211" t="s">
        <v>192</v>
      </c>
      <c r="X12" s="211" t="s">
        <v>192</v>
      </c>
      <c r="Y12" s="212"/>
      <c r="Z12" s="211" t="s">
        <v>192</v>
      </c>
      <c r="AA12" s="212"/>
      <c r="AB12" s="212"/>
      <c r="AC12" s="211" t="s">
        <v>192</v>
      </c>
      <c r="AD12" s="211" t="s">
        <v>192</v>
      </c>
      <c r="AE12" s="211" t="s">
        <v>192</v>
      </c>
      <c r="AF12" s="211" t="s">
        <v>192</v>
      </c>
      <c r="AG12" s="211" t="s">
        <v>192</v>
      </c>
      <c r="AH12" s="212"/>
      <c r="AI12" s="213">
        <v>114</v>
      </c>
      <c r="AJ12" s="214">
        <v>114</v>
      </c>
      <c r="AK12" s="215">
        <v>0</v>
      </c>
      <c r="AL12" s="200"/>
    </row>
    <row r="13" spans="1:38" ht="15.75" customHeight="1">
      <c r="A13" s="216" t="s">
        <v>1</v>
      </c>
      <c r="B13" s="203" t="s">
        <v>2</v>
      </c>
      <c r="C13" s="203" t="s">
        <v>129</v>
      </c>
      <c r="D13" s="203" t="s">
        <v>4</v>
      </c>
      <c r="E13" s="204">
        <v>1</v>
      </c>
      <c r="F13" s="204">
        <v>2</v>
      </c>
      <c r="G13" s="204">
        <v>3</v>
      </c>
      <c r="H13" s="204">
        <v>4</v>
      </c>
      <c r="I13" s="204">
        <v>5</v>
      </c>
      <c r="J13" s="204">
        <v>6</v>
      </c>
      <c r="K13" s="204">
        <v>7</v>
      </c>
      <c r="L13" s="204">
        <v>8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204">
        <v>15</v>
      </c>
      <c r="T13" s="204">
        <v>16</v>
      </c>
      <c r="U13" s="204">
        <v>17</v>
      </c>
      <c r="V13" s="204">
        <v>18</v>
      </c>
      <c r="W13" s="204">
        <v>19</v>
      </c>
      <c r="X13" s="204">
        <v>20</v>
      </c>
      <c r="Y13" s="204">
        <v>21</v>
      </c>
      <c r="Z13" s="204">
        <v>22</v>
      </c>
      <c r="AA13" s="204">
        <v>23</v>
      </c>
      <c r="AB13" s="204">
        <v>24</v>
      </c>
      <c r="AC13" s="204">
        <v>25</v>
      </c>
      <c r="AD13" s="204">
        <v>26</v>
      </c>
      <c r="AE13" s="204">
        <v>27</v>
      </c>
      <c r="AF13" s="204">
        <v>28</v>
      </c>
      <c r="AG13" s="204">
        <v>29</v>
      </c>
      <c r="AH13" s="204">
        <v>30</v>
      </c>
      <c r="AI13" s="204" t="s">
        <v>5</v>
      </c>
      <c r="AJ13" s="205" t="s">
        <v>6</v>
      </c>
      <c r="AK13" s="206" t="s">
        <v>7</v>
      </c>
      <c r="AL13" s="200"/>
    </row>
    <row r="14" spans="1:38" ht="15.75" customHeight="1">
      <c r="A14" s="216"/>
      <c r="B14" s="203" t="s">
        <v>193</v>
      </c>
      <c r="C14" s="203"/>
      <c r="D14" s="203"/>
      <c r="E14" s="207" t="s">
        <v>9</v>
      </c>
      <c r="F14" s="207" t="s">
        <v>10</v>
      </c>
      <c r="G14" s="207" t="s">
        <v>11</v>
      </c>
      <c r="H14" s="207" t="s">
        <v>12</v>
      </c>
      <c r="I14" s="207" t="s">
        <v>13</v>
      </c>
      <c r="J14" s="207" t="s">
        <v>14</v>
      </c>
      <c r="K14" s="207" t="s">
        <v>15</v>
      </c>
      <c r="L14" s="207" t="s">
        <v>9</v>
      </c>
      <c r="M14" s="207" t="s">
        <v>10</v>
      </c>
      <c r="N14" s="207" t="s">
        <v>11</v>
      </c>
      <c r="O14" s="207" t="s">
        <v>12</v>
      </c>
      <c r="P14" s="207" t="s">
        <v>13</v>
      </c>
      <c r="Q14" s="207" t="s">
        <v>14</v>
      </c>
      <c r="R14" s="207" t="s">
        <v>15</v>
      </c>
      <c r="S14" s="207" t="s">
        <v>9</v>
      </c>
      <c r="T14" s="207" t="s">
        <v>10</v>
      </c>
      <c r="U14" s="207" t="s">
        <v>11</v>
      </c>
      <c r="V14" s="207" t="s">
        <v>12</v>
      </c>
      <c r="W14" s="207" t="s">
        <v>13</v>
      </c>
      <c r="X14" s="207" t="s">
        <v>14</v>
      </c>
      <c r="Y14" s="207" t="s">
        <v>15</v>
      </c>
      <c r="Z14" s="207" t="s">
        <v>9</v>
      </c>
      <c r="AA14" s="207" t="s">
        <v>10</v>
      </c>
      <c r="AB14" s="207" t="s">
        <v>11</v>
      </c>
      <c r="AC14" s="207" t="s">
        <v>12</v>
      </c>
      <c r="AD14" s="207" t="s">
        <v>13</v>
      </c>
      <c r="AE14" s="207" t="s">
        <v>14</v>
      </c>
      <c r="AF14" s="207" t="s">
        <v>15</v>
      </c>
      <c r="AG14" s="207" t="s">
        <v>9</v>
      </c>
      <c r="AH14" s="207" t="s">
        <v>131</v>
      </c>
      <c r="AI14" s="204"/>
      <c r="AJ14" s="205"/>
      <c r="AK14" s="206"/>
      <c r="AL14" s="200"/>
    </row>
    <row r="15" spans="1:38" ht="15.75" customHeight="1">
      <c r="A15" s="208" t="s">
        <v>194</v>
      </c>
      <c r="B15" s="209" t="s">
        <v>195</v>
      </c>
      <c r="C15" s="217"/>
      <c r="D15" s="210" t="s">
        <v>80</v>
      </c>
      <c r="E15" s="211" t="s">
        <v>49</v>
      </c>
      <c r="F15" s="212" t="s">
        <v>49</v>
      </c>
      <c r="G15" s="212"/>
      <c r="H15" s="211"/>
      <c r="I15" s="211" t="s">
        <v>49</v>
      </c>
      <c r="J15" s="211" t="s">
        <v>49</v>
      </c>
      <c r="K15" s="211" t="s">
        <v>49</v>
      </c>
      <c r="L15" s="211" t="s">
        <v>49</v>
      </c>
      <c r="M15" s="212" t="s">
        <v>49</v>
      </c>
      <c r="N15" s="212"/>
      <c r="O15" s="211"/>
      <c r="P15" s="211" t="s">
        <v>49</v>
      </c>
      <c r="Q15" s="211" t="s">
        <v>49</v>
      </c>
      <c r="R15" s="211" t="s">
        <v>49</v>
      </c>
      <c r="S15" s="218" t="s">
        <v>49</v>
      </c>
      <c r="T15" s="212" t="s">
        <v>49</v>
      </c>
      <c r="U15" s="212"/>
      <c r="V15" s="211"/>
      <c r="W15" s="211" t="s">
        <v>49</v>
      </c>
      <c r="X15" s="211" t="s">
        <v>49</v>
      </c>
      <c r="Y15" s="218" t="s">
        <v>49</v>
      </c>
      <c r="Z15" s="211" t="s">
        <v>49</v>
      </c>
      <c r="AA15" s="212" t="s">
        <v>49</v>
      </c>
      <c r="AB15" s="212"/>
      <c r="AC15" s="211"/>
      <c r="AD15" s="211" t="s">
        <v>49</v>
      </c>
      <c r="AE15" s="211" t="s">
        <v>49</v>
      </c>
      <c r="AF15" s="211" t="s">
        <v>49</v>
      </c>
      <c r="AG15" s="211" t="s">
        <v>49</v>
      </c>
      <c r="AH15" s="212" t="s">
        <v>49</v>
      </c>
      <c r="AI15" s="213">
        <v>114</v>
      </c>
      <c r="AJ15" s="214">
        <v>132</v>
      </c>
      <c r="AK15" s="215">
        <v>18</v>
      </c>
      <c r="AL15" s="200"/>
    </row>
    <row r="16" spans="1:38" ht="30" customHeigh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1"/>
      <c r="AK16" s="222"/>
      <c r="AL16" s="200"/>
    </row>
    <row r="17" spans="1:38" ht="15.75" customHeight="1">
      <c r="A17" s="223"/>
      <c r="B17" s="224" t="s">
        <v>166</v>
      </c>
      <c r="C17" s="225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1"/>
      <c r="AK17" s="222"/>
      <c r="AL17" s="200"/>
    </row>
    <row r="18" spans="1:38" ht="15.75" customHeight="1">
      <c r="A18" s="226" t="s">
        <v>192</v>
      </c>
      <c r="B18" s="227" t="s">
        <v>196</v>
      </c>
      <c r="C18" s="228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1"/>
      <c r="AK18" s="222"/>
      <c r="AL18" s="200"/>
    </row>
    <row r="19" spans="1:38" ht="15.75" customHeight="1">
      <c r="A19" s="229" t="s">
        <v>41</v>
      </c>
      <c r="B19" s="227" t="s">
        <v>197</v>
      </c>
      <c r="C19" s="228"/>
      <c r="D19" s="220"/>
      <c r="E19" s="220"/>
      <c r="F19" s="220"/>
      <c r="G19" s="220"/>
      <c r="H19" s="220"/>
      <c r="I19" s="220"/>
      <c r="J19" s="220"/>
      <c r="K19" s="230"/>
      <c r="L19" s="231"/>
      <c r="M19" s="231"/>
      <c r="N19" s="230"/>
      <c r="O19" s="220"/>
      <c r="P19" s="220"/>
      <c r="Q19" s="220"/>
      <c r="R19" s="220"/>
      <c r="S19" s="220"/>
      <c r="T19" s="220"/>
      <c r="U19" s="220"/>
      <c r="V19" s="220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20"/>
      <c r="AJ19" s="221"/>
      <c r="AK19" s="222"/>
      <c r="AL19" s="200"/>
    </row>
    <row r="20" spans="1:38" ht="15.75" customHeight="1">
      <c r="A20" s="233" t="s">
        <v>49</v>
      </c>
      <c r="B20" s="234" t="s">
        <v>198</v>
      </c>
      <c r="C20" s="235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32"/>
      <c r="X20" s="232"/>
      <c r="Y20" s="232"/>
      <c r="Z20" s="232"/>
      <c r="AA20" s="232"/>
      <c r="AB20" s="232"/>
      <c r="AC20" s="232"/>
      <c r="AD20" s="232"/>
      <c r="AE20" s="232" t="s">
        <v>174</v>
      </c>
      <c r="AF20" s="232"/>
      <c r="AG20" s="232"/>
      <c r="AH20" s="232"/>
      <c r="AI20" s="221"/>
      <c r="AJ20" s="221"/>
      <c r="AK20" s="222"/>
      <c r="AL20" s="200"/>
    </row>
    <row r="21" spans="1:38" ht="15.75" customHeight="1">
      <c r="A21" s="233" t="s">
        <v>86</v>
      </c>
      <c r="B21" s="234" t="s">
        <v>199</v>
      </c>
      <c r="C21" s="228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32"/>
      <c r="X21" s="232"/>
      <c r="Y21" s="232"/>
      <c r="Z21" s="232"/>
      <c r="AA21" s="232"/>
      <c r="AB21" s="232"/>
      <c r="AC21" s="232"/>
      <c r="AD21" s="232"/>
      <c r="AE21" s="232" t="s">
        <v>91</v>
      </c>
      <c r="AF21" s="232"/>
      <c r="AG21" s="232"/>
      <c r="AH21" s="232"/>
      <c r="AI21" s="221"/>
      <c r="AJ21" s="221"/>
      <c r="AK21" s="222"/>
      <c r="AL21" s="200"/>
    </row>
    <row r="22" spans="1:38" ht="15.75" customHeight="1">
      <c r="A22" s="233"/>
      <c r="B22" s="234"/>
      <c r="C22" s="228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32"/>
      <c r="X22" s="232"/>
      <c r="Y22" s="232"/>
      <c r="Z22" s="232"/>
      <c r="AA22" s="232"/>
      <c r="AB22" s="232"/>
      <c r="AC22" s="232"/>
      <c r="AD22" s="232"/>
      <c r="AE22" s="232" t="s">
        <v>125</v>
      </c>
      <c r="AF22" s="232"/>
      <c r="AG22" s="232"/>
      <c r="AH22" s="232"/>
      <c r="AI22" s="221"/>
      <c r="AJ22" s="221"/>
      <c r="AK22" s="222"/>
      <c r="AL22" s="200"/>
    </row>
    <row r="23" spans="1:38" ht="24" customHeight="1">
      <c r="A23" s="236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32" t="s">
        <v>127</v>
      </c>
      <c r="AF23" s="200"/>
      <c r="AG23" s="200"/>
      <c r="AH23" s="200"/>
      <c r="AI23" s="200"/>
      <c r="AJ23" s="200"/>
      <c r="AK23" s="237"/>
      <c r="AL23" s="200"/>
    </row>
    <row r="24" spans="1:37" ht="15.75" customHeight="1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/>
    </row>
  </sheetData>
  <sheetProtection selectLockedCells="1" selectUnlockedCells="1"/>
  <mergeCells count="17">
    <mergeCell ref="A1:AK3"/>
    <mergeCell ref="D4:D5"/>
    <mergeCell ref="AI4:AI5"/>
    <mergeCell ref="AJ4:AJ5"/>
    <mergeCell ref="AK4:AK5"/>
    <mergeCell ref="D7:D8"/>
    <mergeCell ref="AI7:AI8"/>
    <mergeCell ref="AJ7:AJ8"/>
    <mergeCell ref="AK7:AK8"/>
    <mergeCell ref="D10:D11"/>
    <mergeCell ref="AI10:AI11"/>
    <mergeCell ref="AJ10:AJ11"/>
    <mergeCell ref="AK10:AK11"/>
    <mergeCell ref="D13:D14"/>
    <mergeCell ref="AI13:AI14"/>
    <mergeCell ref="AJ13:AJ14"/>
    <mergeCell ref="AK13:AK1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R2">
      <selection activeCell="AI19" sqref="AI19"/>
    </sheetView>
  </sheetViews>
  <sheetFormatPr defaultColWidth="9.140625" defaultRowHeight="15" customHeight="1"/>
  <cols>
    <col min="1" max="1" width="15.28125" style="238" customWidth="1"/>
    <col min="2" max="2" width="51.421875" style="238" customWidth="1"/>
    <col min="3" max="3" width="20.421875" style="238" customWidth="1"/>
    <col min="4" max="4" width="12.00390625" style="239" customWidth="1"/>
    <col min="5" max="27" width="8.28125" style="238" customWidth="1"/>
    <col min="28" max="28" width="8.00390625" style="238" customWidth="1"/>
    <col min="29" max="34" width="8.28125" style="238" customWidth="1"/>
    <col min="35" max="213" width="9.140625" style="238" customWidth="1"/>
    <col min="214" max="16384" width="11.57421875" style="0" customWidth="1"/>
  </cols>
  <sheetData>
    <row r="1" spans="1:36" s="242" customFormat="1" ht="21.75" customHeight="1">
      <c r="A1" s="240" t="s">
        <v>200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1"/>
    </row>
    <row r="2" spans="1:39" s="242" customFormat="1" ht="21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3"/>
      <c r="AM2" s="242">
        <v>114</v>
      </c>
    </row>
    <row r="3" spans="1:36" s="244" customFormat="1" ht="50.2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3"/>
    </row>
    <row r="4" spans="1:37" s="249" customFormat="1" ht="26.25" customHeight="1">
      <c r="A4" s="245" t="s">
        <v>1</v>
      </c>
      <c r="B4" s="246" t="s">
        <v>2</v>
      </c>
      <c r="C4" s="245" t="s">
        <v>201</v>
      </c>
      <c r="D4" s="245" t="s">
        <v>4</v>
      </c>
      <c r="E4" s="247">
        <v>1</v>
      </c>
      <c r="F4" s="247">
        <v>2</v>
      </c>
      <c r="G4" s="247">
        <v>3</v>
      </c>
      <c r="H4" s="247">
        <v>4</v>
      </c>
      <c r="I4" s="247">
        <v>5</v>
      </c>
      <c r="J4" s="247">
        <v>6</v>
      </c>
      <c r="K4" s="247">
        <v>7</v>
      </c>
      <c r="L4" s="247">
        <v>8</v>
      </c>
      <c r="M4" s="247">
        <v>9</v>
      </c>
      <c r="N4" s="247">
        <v>10</v>
      </c>
      <c r="O4" s="247">
        <v>11</v>
      </c>
      <c r="P4" s="247">
        <v>12</v>
      </c>
      <c r="Q4" s="247">
        <v>13</v>
      </c>
      <c r="R4" s="247">
        <v>14</v>
      </c>
      <c r="S4" s="247">
        <v>15</v>
      </c>
      <c r="T4" s="247">
        <v>16</v>
      </c>
      <c r="U4" s="247">
        <v>17</v>
      </c>
      <c r="V4" s="247">
        <v>18</v>
      </c>
      <c r="W4" s="247">
        <v>19</v>
      </c>
      <c r="X4" s="247">
        <v>20</v>
      </c>
      <c r="Y4" s="247">
        <v>21</v>
      </c>
      <c r="Z4" s="247">
        <v>22</v>
      </c>
      <c r="AA4" s="247">
        <v>23</v>
      </c>
      <c r="AB4" s="247">
        <v>24</v>
      </c>
      <c r="AC4" s="247">
        <v>25</v>
      </c>
      <c r="AD4" s="247">
        <v>26</v>
      </c>
      <c r="AE4" s="247">
        <v>27</v>
      </c>
      <c r="AF4" s="247">
        <v>28</v>
      </c>
      <c r="AG4" s="247">
        <v>29</v>
      </c>
      <c r="AH4" s="247">
        <v>30</v>
      </c>
      <c r="AI4" s="248" t="s">
        <v>5</v>
      </c>
      <c r="AJ4" s="248" t="s">
        <v>6</v>
      </c>
      <c r="AK4" s="248" t="s">
        <v>7</v>
      </c>
    </row>
    <row r="5" spans="1:62" s="249" customFormat="1" ht="26.25" customHeight="1">
      <c r="A5" s="245"/>
      <c r="B5" s="246" t="s">
        <v>202</v>
      </c>
      <c r="C5" s="245" t="s">
        <v>203</v>
      </c>
      <c r="D5" s="245"/>
      <c r="E5" s="247" t="s">
        <v>9</v>
      </c>
      <c r="F5" s="247" t="s">
        <v>10</v>
      </c>
      <c r="G5" s="247" t="s">
        <v>11</v>
      </c>
      <c r="H5" s="247" t="s">
        <v>12</v>
      </c>
      <c r="I5" s="247" t="s">
        <v>13</v>
      </c>
      <c r="J5" s="247" t="s">
        <v>14</v>
      </c>
      <c r="K5" s="247" t="s">
        <v>15</v>
      </c>
      <c r="L5" s="247" t="s">
        <v>9</v>
      </c>
      <c r="M5" s="247" t="s">
        <v>10</v>
      </c>
      <c r="N5" s="247" t="s">
        <v>11</v>
      </c>
      <c r="O5" s="247" t="s">
        <v>12</v>
      </c>
      <c r="P5" s="247" t="s">
        <v>13</v>
      </c>
      <c r="Q5" s="247" t="s">
        <v>14</v>
      </c>
      <c r="R5" s="247" t="s">
        <v>15</v>
      </c>
      <c r="S5" s="247" t="s">
        <v>9</v>
      </c>
      <c r="T5" s="247" t="s">
        <v>10</v>
      </c>
      <c r="U5" s="247" t="s">
        <v>11</v>
      </c>
      <c r="V5" s="247" t="s">
        <v>12</v>
      </c>
      <c r="W5" s="247" t="s">
        <v>13</v>
      </c>
      <c r="X5" s="247" t="s">
        <v>14</v>
      </c>
      <c r="Y5" s="247" t="s">
        <v>15</v>
      </c>
      <c r="Z5" s="247" t="s">
        <v>9</v>
      </c>
      <c r="AA5" s="247" t="s">
        <v>10</v>
      </c>
      <c r="AB5" s="247" t="s">
        <v>11</v>
      </c>
      <c r="AC5" s="247" t="s">
        <v>12</v>
      </c>
      <c r="AD5" s="247" t="s">
        <v>13</v>
      </c>
      <c r="AE5" s="247" t="s">
        <v>14</v>
      </c>
      <c r="AF5" s="247" t="s">
        <v>15</v>
      </c>
      <c r="AG5" s="247" t="s">
        <v>9</v>
      </c>
      <c r="AH5" s="247" t="s">
        <v>10</v>
      </c>
      <c r="AI5" s="248"/>
      <c r="AJ5" s="248"/>
      <c r="AK5" s="248"/>
      <c r="AM5" s="250" t="s">
        <v>5</v>
      </c>
      <c r="AN5" s="250" t="s">
        <v>7</v>
      </c>
      <c r="AO5" s="146"/>
      <c r="AP5" s="251" t="s">
        <v>22</v>
      </c>
      <c r="AQ5" s="251" t="s">
        <v>41</v>
      </c>
      <c r="AR5" s="251" t="s">
        <v>204</v>
      </c>
      <c r="AS5" s="251" t="s">
        <v>40</v>
      </c>
      <c r="AT5" s="251" t="s">
        <v>97</v>
      </c>
      <c r="AU5" s="251" t="s">
        <v>93</v>
      </c>
      <c r="AV5" s="251" t="s">
        <v>98</v>
      </c>
      <c r="AW5" s="251" t="s">
        <v>79</v>
      </c>
      <c r="AX5" s="251" t="s">
        <v>48</v>
      </c>
      <c r="AY5" s="251" t="s">
        <v>205</v>
      </c>
      <c r="AZ5" s="251" t="s">
        <v>206</v>
      </c>
      <c r="BA5" s="251" t="s">
        <v>207</v>
      </c>
      <c r="BB5" s="251" t="s">
        <v>208</v>
      </c>
      <c r="BC5" s="251" t="s">
        <v>209</v>
      </c>
      <c r="BD5" s="250" t="s">
        <v>210</v>
      </c>
      <c r="BE5" s="250" t="s">
        <v>211</v>
      </c>
      <c r="BF5" s="250" t="s">
        <v>212</v>
      </c>
      <c r="BG5" s="250" t="s">
        <v>213</v>
      </c>
      <c r="BH5" s="250" t="s">
        <v>146</v>
      </c>
      <c r="BI5" s="252" t="s">
        <v>214</v>
      </c>
      <c r="BJ5" s="252" t="s">
        <v>215</v>
      </c>
    </row>
    <row r="6" spans="1:62" s="249" customFormat="1" ht="24.75" customHeight="1">
      <c r="A6" s="253" t="s">
        <v>216</v>
      </c>
      <c r="B6" s="254" t="s">
        <v>217</v>
      </c>
      <c r="C6" s="255">
        <v>74548</v>
      </c>
      <c r="D6" s="256" t="s">
        <v>26</v>
      </c>
      <c r="E6" s="257"/>
      <c r="F6" s="258"/>
      <c r="G6" s="258"/>
      <c r="H6" s="257"/>
      <c r="I6" s="257"/>
      <c r="J6" s="257"/>
      <c r="K6" s="257"/>
      <c r="L6" s="257"/>
      <c r="M6" s="258"/>
      <c r="N6" s="258"/>
      <c r="O6" s="257"/>
      <c r="P6" s="257"/>
      <c r="Q6" s="257"/>
      <c r="R6" s="257"/>
      <c r="S6" s="258"/>
      <c r="T6" s="258"/>
      <c r="U6" s="258"/>
      <c r="V6" s="257"/>
      <c r="W6" s="257"/>
      <c r="X6" s="257"/>
      <c r="Y6" s="258"/>
      <c r="Z6" s="257"/>
      <c r="AA6" s="258"/>
      <c r="AB6" s="258"/>
      <c r="AC6" s="257"/>
      <c r="AD6" s="257"/>
      <c r="AE6" s="257"/>
      <c r="AF6" s="257"/>
      <c r="AG6" s="257"/>
      <c r="AH6" s="258"/>
      <c r="AI6" s="259">
        <f>AM6</f>
        <v>114</v>
      </c>
      <c r="AJ6" s="259">
        <f>AI6+AK6</f>
        <v>0</v>
      </c>
      <c r="AK6" s="259">
        <f>AN6</f>
        <v>-114</v>
      </c>
      <c r="AM6" s="260">
        <f>$AM$2-BI6</f>
        <v>114</v>
      </c>
      <c r="AN6" s="260">
        <f>(BJ6-AM6)</f>
        <v>-114</v>
      </c>
      <c r="AO6" s="146"/>
      <c r="AP6" s="251">
        <f>COUNTIF(E6:AH6,"M")</f>
        <v>0</v>
      </c>
      <c r="AQ6" s="251">
        <f>COUNTIF(E6:AH6,"T")</f>
        <v>0</v>
      </c>
      <c r="AR6" s="251">
        <f>COUNTIF(E6:AH6,"D")</f>
        <v>0</v>
      </c>
      <c r="AS6" s="251">
        <f>COUNTIF(E6:AH6,"P")</f>
        <v>0</v>
      </c>
      <c r="AT6" s="251">
        <f>COUNTIF(E6:AH6,"M/T")</f>
        <v>0</v>
      </c>
      <c r="AU6" s="251">
        <f>COUNTIF(E6:AH6,"I/I")</f>
        <v>0</v>
      </c>
      <c r="AV6" s="251">
        <f>COUNTIF(E6:AH6,"I")</f>
        <v>0</v>
      </c>
      <c r="AW6" s="251">
        <f>COUNTIF(E6:AH6,"I²")</f>
        <v>0</v>
      </c>
      <c r="AX6" s="251">
        <f>COUNTIF(E6:AH6,"SN")</f>
        <v>0</v>
      </c>
      <c r="AY6" s="251">
        <f>COUNTIF(E6:AH6,"Ma")</f>
        <v>0</v>
      </c>
      <c r="AZ6" s="251">
        <f>COUNTIF(E6:AH6,"Ta")</f>
        <v>0</v>
      </c>
      <c r="BA6" s="251">
        <f>COUNTIF(E6:AH6,"Da")</f>
        <v>0</v>
      </c>
      <c r="BB6" s="251">
        <f>COUNTIF(E6:AH6,"Pa")</f>
        <v>0</v>
      </c>
      <c r="BC6" s="251">
        <f>COUNTIF(E6:AH6,"MTa")</f>
        <v>0</v>
      </c>
      <c r="BD6" s="250"/>
      <c r="BE6" s="250"/>
      <c r="BF6" s="250"/>
      <c r="BG6" s="250"/>
      <c r="BH6" s="250"/>
      <c r="BI6" s="251">
        <f>((BE6*6)+(BF6*6)+(BG6*6)+(BH6)+(BD6*6))</f>
        <v>0</v>
      </c>
      <c r="BJ6" s="261">
        <f>(AP6*6)+(AQ6*6)+(AR6*8)+(AS6*12)+(AT6*12)+(AU6*11.5)+(AV6*6)+(AW6*6)+(AX6*12)+(AY6*6)+(AZ6*6)+(BA6*8)+(BB6*12)+(BC6*11.5)</f>
        <v>0</v>
      </c>
    </row>
    <row r="7" spans="1:62" s="249" customFormat="1" ht="26.25" customHeight="1">
      <c r="A7" s="245" t="s">
        <v>1</v>
      </c>
      <c r="B7" s="246" t="s">
        <v>2</v>
      </c>
      <c r="C7" s="245" t="s">
        <v>201</v>
      </c>
      <c r="D7" s="245" t="s">
        <v>4</v>
      </c>
      <c r="E7" s="247">
        <v>1</v>
      </c>
      <c r="F7" s="247">
        <v>2</v>
      </c>
      <c r="G7" s="247">
        <v>3</v>
      </c>
      <c r="H7" s="247">
        <v>4</v>
      </c>
      <c r="I7" s="247">
        <v>5</v>
      </c>
      <c r="J7" s="247">
        <v>6</v>
      </c>
      <c r="K7" s="247">
        <v>7</v>
      </c>
      <c r="L7" s="247">
        <v>8</v>
      </c>
      <c r="M7" s="247">
        <v>9</v>
      </c>
      <c r="N7" s="247">
        <v>10</v>
      </c>
      <c r="O7" s="247">
        <v>11</v>
      </c>
      <c r="P7" s="247">
        <v>12</v>
      </c>
      <c r="Q7" s="247">
        <v>13</v>
      </c>
      <c r="R7" s="247">
        <v>14</v>
      </c>
      <c r="S7" s="247">
        <v>15</v>
      </c>
      <c r="T7" s="247">
        <v>16</v>
      </c>
      <c r="U7" s="247">
        <v>17</v>
      </c>
      <c r="V7" s="247">
        <v>18</v>
      </c>
      <c r="W7" s="247">
        <v>19</v>
      </c>
      <c r="X7" s="247">
        <v>20</v>
      </c>
      <c r="Y7" s="247">
        <v>21</v>
      </c>
      <c r="Z7" s="247">
        <v>22</v>
      </c>
      <c r="AA7" s="247">
        <v>23</v>
      </c>
      <c r="AB7" s="247">
        <v>24</v>
      </c>
      <c r="AC7" s="247">
        <v>25</v>
      </c>
      <c r="AD7" s="247">
        <v>26</v>
      </c>
      <c r="AE7" s="247">
        <v>27</v>
      </c>
      <c r="AF7" s="247">
        <v>28</v>
      </c>
      <c r="AG7" s="247">
        <v>29</v>
      </c>
      <c r="AH7" s="247">
        <v>30</v>
      </c>
      <c r="AI7" s="248" t="s">
        <v>5</v>
      </c>
      <c r="AJ7" s="248" t="s">
        <v>6</v>
      </c>
      <c r="AK7" s="248" t="s">
        <v>7</v>
      </c>
      <c r="AM7" s="250"/>
      <c r="AN7" s="250"/>
      <c r="AO7" s="146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0"/>
      <c r="BE7" s="250"/>
      <c r="BF7" s="250"/>
      <c r="BG7" s="250"/>
      <c r="BH7" s="250"/>
      <c r="BI7" s="252"/>
      <c r="BJ7" s="252"/>
    </row>
    <row r="8" spans="1:62" s="249" customFormat="1" ht="26.25" customHeight="1">
      <c r="A8" s="245"/>
      <c r="B8" s="246" t="s">
        <v>202</v>
      </c>
      <c r="C8" s="245" t="s">
        <v>203</v>
      </c>
      <c r="D8" s="245"/>
      <c r="E8" s="247" t="s">
        <v>9</v>
      </c>
      <c r="F8" s="247" t="s">
        <v>10</v>
      </c>
      <c r="G8" s="247" t="s">
        <v>11</v>
      </c>
      <c r="H8" s="247" t="s">
        <v>12</v>
      </c>
      <c r="I8" s="247" t="s">
        <v>13</v>
      </c>
      <c r="J8" s="247" t="s">
        <v>14</v>
      </c>
      <c r="K8" s="247" t="s">
        <v>15</v>
      </c>
      <c r="L8" s="247" t="s">
        <v>9</v>
      </c>
      <c r="M8" s="247" t="s">
        <v>10</v>
      </c>
      <c r="N8" s="247" t="s">
        <v>11</v>
      </c>
      <c r="O8" s="247" t="s">
        <v>12</v>
      </c>
      <c r="P8" s="247" t="s">
        <v>13</v>
      </c>
      <c r="Q8" s="247" t="s">
        <v>14</v>
      </c>
      <c r="R8" s="247" t="s">
        <v>15</v>
      </c>
      <c r="S8" s="247" t="s">
        <v>9</v>
      </c>
      <c r="T8" s="247" t="s">
        <v>10</v>
      </c>
      <c r="U8" s="247" t="s">
        <v>11</v>
      </c>
      <c r="V8" s="247" t="s">
        <v>12</v>
      </c>
      <c r="W8" s="247" t="s">
        <v>13</v>
      </c>
      <c r="X8" s="247" t="s">
        <v>14</v>
      </c>
      <c r="Y8" s="247" t="s">
        <v>15</v>
      </c>
      <c r="Z8" s="247" t="s">
        <v>9</v>
      </c>
      <c r="AA8" s="247" t="s">
        <v>10</v>
      </c>
      <c r="AB8" s="247" t="s">
        <v>11</v>
      </c>
      <c r="AC8" s="247" t="s">
        <v>12</v>
      </c>
      <c r="AD8" s="247" t="s">
        <v>13</v>
      </c>
      <c r="AE8" s="247" t="s">
        <v>14</v>
      </c>
      <c r="AF8" s="247" t="s">
        <v>15</v>
      </c>
      <c r="AG8" s="247" t="s">
        <v>9</v>
      </c>
      <c r="AH8" s="247" t="s">
        <v>10</v>
      </c>
      <c r="AI8" s="248"/>
      <c r="AJ8" s="248"/>
      <c r="AK8" s="248"/>
      <c r="AM8" s="250"/>
      <c r="AN8" s="250"/>
      <c r="AO8" s="146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0"/>
      <c r="BE8" s="250"/>
      <c r="BF8" s="250"/>
      <c r="BG8" s="250"/>
      <c r="BH8" s="250"/>
      <c r="BI8" s="252"/>
      <c r="BJ8" s="252"/>
    </row>
    <row r="9" spans="1:62" s="249" customFormat="1" ht="26.25" customHeight="1">
      <c r="A9" s="253" t="s">
        <v>218</v>
      </c>
      <c r="B9" s="254" t="s">
        <v>219</v>
      </c>
      <c r="C9" s="255">
        <v>59937</v>
      </c>
      <c r="D9" s="256" t="s">
        <v>220</v>
      </c>
      <c r="E9" s="257"/>
      <c r="F9" s="258"/>
      <c r="G9" s="258" t="s">
        <v>40</v>
      </c>
      <c r="H9" s="257"/>
      <c r="I9" s="257"/>
      <c r="J9" s="257" t="s">
        <v>40</v>
      </c>
      <c r="K9" s="257"/>
      <c r="L9" s="257"/>
      <c r="M9" s="258" t="s">
        <v>40</v>
      </c>
      <c r="N9" s="258"/>
      <c r="O9" s="257"/>
      <c r="P9" s="257"/>
      <c r="Q9" s="257"/>
      <c r="R9" s="257"/>
      <c r="S9" s="258" t="s">
        <v>40</v>
      </c>
      <c r="T9" s="258"/>
      <c r="U9" s="258"/>
      <c r="V9" s="257" t="s">
        <v>40</v>
      </c>
      <c r="W9" s="257"/>
      <c r="X9" s="257"/>
      <c r="Y9" s="258" t="s">
        <v>40</v>
      </c>
      <c r="Z9" s="257"/>
      <c r="AA9" s="258"/>
      <c r="AB9" s="258" t="s">
        <v>40</v>
      </c>
      <c r="AC9" s="257"/>
      <c r="AD9" s="257"/>
      <c r="AE9" s="257" t="s">
        <v>40</v>
      </c>
      <c r="AF9" s="257"/>
      <c r="AG9" s="257" t="s">
        <v>22</v>
      </c>
      <c r="AH9" s="258" t="s">
        <v>40</v>
      </c>
      <c r="AI9" s="259">
        <f>AM9</f>
        <v>-18</v>
      </c>
      <c r="AJ9" s="259">
        <f>AI9+AK9</f>
        <v>114</v>
      </c>
      <c r="AK9" s="259">
        <f>AN9</f>
        <v>132</v>
      </c>
      <c r="AM9" s="260">
        <f>$AM$2-BI9</f>
        <v>-18</v>
      </c>
      <c r="AN9" s="260">
        <f>(BJ9-AM9)</f>
        <v>132</v>
      </c>
      <c r="AO9" s="146"/>
      <c r="AP9" s="251">
        <f>COUNTIF(E9:AH9,"M")</f>
        <v>1</v>
      </c>
      <c r="AQ9" s="251">
        <f>COUNTIF(E9:AH9,"T")</f>
        <v>0</v>
      </c>
      <c r="AR9" s="251">
        <f>COUNTIF(E9:AH9,"D")</f>
        <v>0</v>
      </c>
      <c r="AS9" s="251">
        <f>COUNTIF(E9:AH9,"P")</f>
        <v>9</v>
      </c>
      <c r="AT9" s="251">
        <f>COUNTIF(E9:AH9,"M/T")</f>
        <v>0</v>
      </c>
      <c r="AU9" s="251">
        <f>COUNTIF(E9:AH9,"I/I")</f>
        <v>0</v>
      </c>
      <c r="AV9" s="251">
        <f>COUNTIF(E9:AH9,"I")</f>
        <v>0</v>
      </c>
      <c r="AW9" s="251">
        <f>COUNTIF(E9:AH9,"I²")</f>
        <v>0</v>
      </c>
      <c r="AX9" s="251">
        <f>COUNTIF(E9:AH9,"SN")</f>
        <v>0</v>
      </c>
      <c r="AY9" s="251">
        <f>COUNTIF(E9:AH9,"Ma")</f>
        <v>0</v>
      </c>
      <c r="AZ9" s="251">
        <f>COUNTIF(E9:AH9,"Ta")</f>
        <v>0</v>
      </c>
      <c r="BA9" s="251">
        <f>COUNTIF(E9:AH9,"Da")</f>
        <v>0</v>
      </c>
      <c r="BB9" s="251">
        <f>COUNTIF(E9:AH9,"Pa")</f>
        <v>0</v>
      </c>
      <c r="BC9" s="251">
        <f>COUNTIF(E9:AH9,"MTa")</f>
        <v>0</v>
      </c>
      <c r="BD9" s="250"/>
      <c r="BE9" s="250">
        <v>22</v>
      </c>
      <c r="BF9" s="250"/>
      <c r="BG9" s="250"/>
      <c r="BH9" s="250"/>
      <c r="BI9" s="251">
        <f>((BE9*6)+(BF9*6)+(BG9*6)+(BH9)+(BD9*6))</f>
        <v>132</v>
      </c>
      <c r="BJ9" s="261">
        <f>(AP9*6)+(AQ9*6)+(AR9*8)+(AS9*12)+(AT9*12)+(AU9*11.5)+(AV9*6)+(AW9*6)+(AX9*12)+(AY9*6)+(AZ9*6)+(BA9*8)+(BB9*12)+(BC9*11.5)</f>
        <v>114</v>
      </c>
    </row>
    <row r="10" spans="1:62" s="249" customFormat="1" ht="26.25" customHeight="1">
      <c r="A10" s="253">
        <v>426504</v>
      </c>
      <c r="B10" s="254" t="s">
        <v>221</v>
      </c>
      <c r="C10" s="262" t="s">
        <v>222</v>
      </c>
      <c r="D10" s="256" t="s">
        <v>220</v>
      </c>
      <c r="E10" s="257"/>
      <c r="F10" s="258"/>
      <c r="G10" s="258" t="s">
        <v>40</v>
      </c>
      <c r="H10" s="257"/>
      <c r="I10" s="257" t="s">
        <v>223</v>
      </c>
      <c r="J10" s="257"/>
      <c r="K10" s="257" t="s">
        <v>40</v>
      </c>
      <c r="L10" s="257"/>
      <c r="M10" s="258"/>
      <c r="N10" s="258"/>
      <c r="O10" s="257"/>
      <c r="P10" s="257" t="s">
        <v>40</v>
      </c>
      <c r="Q10" s="257"/>
      <c r="R10" s="257"/>
      <c r="S10" s="258" t="s">
        <v>40</v>
      </c>
      <c r="T10" s="258"/>
      <c r="U10" s="258" t="s">
        <v>40</v>
      </c>
      <c r="V10" s="257"/>
      <c r="W10" s="257"/>
      <c r="X10" s="257"/>
      <c r="Y10" s="258" t="s">
        <v>40</v>
      </c>
      <c r="Z10" s="257"/>
      <c r="AA10" s="258"/>
      <c r="AB10" s="258" t="s">
        <v>40</v>
      </c>
      <c r="AC10" s="257"/>
      <c r="AD10" s="257"/>
      <c r="AE10" s="257" t="s">
        <v>40</v>
      </c>
      <c r="AF10" s="257"/>
      <c r="AG10" s="257"/>
      <c r="AH10" s="258" t="s">
        <v>40</v>
      </c>
      <c r="AI10" s="259"/>
      <c r="AJ10" s="259"/>
      <c r="AK10" s="259"/>
      <c r="AM10" s="260"/>
      <c r="AN10" s="260"/>
      <c r="AO10" s="146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0"/>
      <c r="BE10" s="250"/>
      <c r="BF10" s="250"/>
      <c r="BG10" s="250"/>
      <c r="BH10" s="250"/>
      <c r="BI10" s="251"/>
      <c r="BJ10" s="261"/>
    </row>
    <row r="11" spans="1:62" s="249" customFormat="1" ht="26.25" customHeight="1">
      <c r="A11" s="253" t="s">
        <v>224</v>
      </c>
      <c r="B11" s="254" t="s">
        <v>225</v>
      </c>
      <c r="C11" s="263" t="s">
        <v>222</v>
      </c>
      <c r="D11" s="256" t="s">
        <v>220</v>
      </c>
      <c r="E11" s="257"/>
      <c r="F11" s="258" t="s">
        <v>40</v>
      </c>
      <c r="G11" s="258"/>
      <c r="H11" s="257" t="s">
        <v>41</v>
      </c>
      <c r="I11" s="257"/>
      <c r="J11" s="257" t="s">
        <v>40</v>
      </c>
      <c r="K11" s="257"/>
      <c r="L11" s="257"/>
      <c r="M11" s="258" t="s">
        <v>40</v>
      </c>
      <c r="N11" s="258"/>
      <c r="O11" s="257"/>
      <c r="P11" s="264" t="s">
        <v>226</v>
      </c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59">
        <f>AM11</f>
        <v>114</v>
      </c>
      <c r="AJ11" s="259">
        <f>AI11+AK11</f>
        <v>42</v>
      </c>
      <c r="AK11" s="259">
        <f>AN11</f>
        <v>-72</v>
      </c>
      <c r="AM11" s="260">
        <f>$AM$2-BI11</f>
        <v>114</v>
      </c>
      <c r="AN11" s="260">
        <f>(BJ11-AM11)</f>
        <v>-72</v>
      </c>
      <c r="AO11" s="146"/>
      <c r="AP11" s="251">
        <f>COUNTIF(E11:AH11,"M")</f>
        <v>0</v>
      </c>
      <c r="AQ11" s="251">
        <f>COUNTIF(E11:AH11,"T")</f>
        <v>1</v>
      </c>
      <c r="AR11" s="251">
        <f>COUNTIF(E11:AH11,"D")</f>
        <v>0</v>
      </c>
      <c r="AS11" s="251">
        <f>COUNTIF(E11:AH11,"P")</f>
        <v>3</v>
      </c>
      <c r="AT11" s="251">
        <f>COUNTIF(E11:AH11,"M/T")</f>
        <v>0</v>
      </c>
      <c r="AU11" s="251">
        <f>COUNTIF(E11:AH11,"I/I")</f>
        <v>0</v>
      </c>
      <c r="AV11" s="251">
        <f>COUNTIF(E11:AH11,"I")</f>
        <v>0</v>
      </c>
      <c r="AW11" s="251">
        <f>COUNTIF(E11:AH11,"I²")</f>
        <v>0</v>
      </c>
      <c r="AX11" s="251">
        <f>COUNTIF(E11:AH11,"SN")</f>
        <v>0</v>
      </c>
      <c r="AY11" s="251">
        <f>COUNTIF(E11:AH11,"Ma")</f>
        <v>0</v>
      </c>
      <c r="AZ11" s="251">
        <f>COUNTIF(E11:AH11,"Ta")</f>
        <v>0</v>
      </c>
      <c r="BA11" s="251">
        <f>COUNTIF(E11:AH11,"Da")</f>
        <v>0</v>
      </c>
      <c r="BB11" s="251">
        <f>COUNTIF(E11:AH11,"Pa")</f>
        <v>0</v>
      </c>
      <c r="BC11" s="251">
        <f>COUNTIF(E11:AH11,"MTa")</f>
        <v>0</v>
      </c>
      <c r="BD11" s="250"/>
      <c r="BE11" s="250"/>
      <c r="BF11" s="250"/>
      <c r="BG11" s="250"/>
      <c r="BH11" s="250"/>
      <c r="BI11" s="251">
        <f>((BE11*6)+(BF11*6)+(BG11*6)+(BH11)+(BD11*6))</f>
        <v>0</v>
      </c>
      <c r="BJ11" s="261">
        <f>(AP11*6)+(AQ11*6)+(AR11*8)+(AS11*12)+(AT11*12)+(AU11*11.5)+(AV11*6)+(AW11*6)+(AX11*12)+(AY11*6)+(AZ11*6)+(BA11*8)+(BB11*12)+(BC11*11.5)</f>
        <v>42</v>
      </c>
    </row>
    <row r="12" spans="1:62" s="249" customFormat="1" ht="26.25" customHeight="1">
      <c r="A12" s="245" t="s">
        <v>1</v>
      </c>
      <c r="B12" s="246" t="s">
        <v>2</v>
      </c>
      <c r="C12" s="245" t="s">
        <v>201</v>
      </c>
      <c r="D12" s="245" t="s">
        <v>4</v>
      </c>
      <c r="E12" s="247">
        <v>1</v>
      </c>
      <c r="F12" s="247">
        <v>2</v>
      </c>
      <c r="G12" s="247">
        <v>3</v>
      </c>
      <c r="H12" s="247">
        <v>4</v>
      </c>
      <c r="I12" s="247">
        <v>5</v>
      </c>
      <c r="J12" s="247">
        <v>6</v>
      </c>
      <c r="K12" s="247">
        <v>7</v>
      </c>
      <c r="L12" s="247">
        <v>8</v>
      </c>
      <c r="M12" s="247">
        <v>9</v>
      </c>
      <c r="N12" s="247">
        <v>10</v>
      </c>
      <c r="O12" s="247">
        <v>11</v>
      </c>
      <c r="P12" s="247">
        <v>12</v>
      </c>
      <c r="Q12" s="247">
        <v>13</v>
      </c>
      <c r="R12" s="247">
        <v>14</v>
      </c>
      <c r="S12" s="247">
        <v>15</v>
      </c>
      <c r="T12" s="247">
        <v>16</v>
      </c>
      <c r="U12" s="247">
        <v>17</v>
      </c>
      <c r="V12" s="247">
        <v>18</v>
      </c>
      <c r="W12" s="247">
        <v>19</v>
      </c>
      <c r="X12" s="247">
        <v>20</v>
      </c>
      <c r="Y12" s="247">
        <v>21</v>
      </c>
      <c r="Z12" s="247">
        <v>22</v>
      </c>
      <c r="AA12" s="247">
        <v>23</v>
      </c>
      <c r="AB12" s="247">
        <v>24</v>
      </c>
      <c r="AC12" s="247">
        <v>25</v>
      </c>
      <c r="AD12" s="247">
        <v>26</v>
      </c>
      <c r="AE12" s="247">
        <v>27</v>
      </c>
      <c r="AF12" s="247">
        <v>28</v>
      </c>
      <c r="AG12" s="247">
        <v>29</v>
      </c>
      <c r="AH12" s="247">
        <v>30</v>
      </c>
      <c r="AI12" s="248" t="s">
        <v>5</v>
      </c>
      <c r="AJ12" s="248" t="s">
        <v>6</v>
      </c>
      <c r="AK12" s="248" t="s">
        <v>7</v>
      </c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</row>
    <row r="13" spans="1:62" s="249" customFormat="1" ht="26.25" customHeight="1">
      <c r="A13" s="245"/>
      <c r="B13" s="246" t="s">
        <v>202</v>
      </c>
      <c r="C13" s="245" t="s">
        <v>203</v>
      </c>
      <c r="D13" s="245"/>
      <c r="E13" s="247" t="s">
        <v>9</v>
      </c>
      <c r="F13" s="247" t="s">
        <v>10</v>
      </c>
      <c r="G13" s="247" t="s">
        <v>11</v>
      </c>
      <c r="H13" s="247" t="s">
        <v>12</v>
      </c>
      <c r="I13" s="247" t="s">
        <v>13</v>
      </c>
      <c r="J13" s="247" t="s">
        <v>14</v>
      </c>
      <c r="K13" s="247" t="s">
        <v>15</v>
      </c>
      <c r="L13" s="247" t="s">
        <v>9</v>
      </c>
      <c r="M13" s="247" t="s">
        <v>10</v>
      </c>
      <c r="N13" s="247" t="s">
        <v>11</v>
      </c>
      <c r="O13" s="247" t="s">
        <v>12</v>
      </c>
      <c r="P13" s="247" t="s">
        <v>13</v>
      </c>
      <c r="Q13" s="247" t="s">
        <v>14</v>
      </c>
      <c r="R13" s="247" t="s">
        <v>15</v>
      </c>
      <c r="S13" s="247" t="s">
        <v>9</v>
      </c>
      <c r="T13" s="247" t="s">
        <v>10</v>
      </c>
      <c r="U13" s="247" t="s">
        <v>11</v>
      </c>
      <c r="V13" s="247" t="s">
        <v>12</v>
      </c>
      <c r="W13" s="247" t="s">
        <v>13</v>
      </c>
      <c r="X13" s="247" t="s">
        <v>14</v>
      </c>
      <c r="Y13" s="247" t="s">
        <v>15</v>
      </c>
      <c r="Z13" s="247" t="s">
        <v>9</v>
      </c>
      <c r="AA13" s="247" t="s">
        <v>10</v>
      </c>
      <c r="AB13" s="247" t="s">
        <v>11</v>
      </c>
      <c r="AC13" s="247" t="s">
        <v>12</v>
      </c>
      <c r="AD13" s="247" t="s">
        <v>13</v>
      </c>
      <c r="AE13" s="247" t="s">
        <v>14</v>
      </c>
      <c r="AF13" s="247" t="s">
        <v>15</v>
      </c>
      <c r="AG13" s="247" t="s">
        <v>9</v>
      </c>
      <c r="AH13" s="247" t="s">
        <v>10</v>
      </c>
      <c r="AI13" s="248"/>
      <c r="AJ13" s="248"/>
      <c r="AK13" s="24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</row>
    <row r="14" spans="1:62" s="249" customFormat="1" ht="26.25" customHeight="1">
      <c r="A14" s="255" t="s">
        <v>227</v>
      </c>
      <c r="B14" s="254" t="s">
        <v>228</v>
      </c>
      <c r="C14" s="253"/>
      <c r="D14" s="256" t="s">
        <v>220</v>
      </c>
      <c r="E14" s="257" t="s">
        <v>22</v>
      </c>
      <c r="F14" s="258"/>
      <c r="G14" s="258"/>
      <c r="H14" s="257" t="s">
        <v>40</v>
      </c>
      <c r="I14" s="257"/>
      <c r="J14" s="257"/>
      <c r="K14" s="257" t="s">
        <v>40</v>
      </c>
      <c r="L14" s="257"/>
      <c r="M14" s="258"/>
      <c r="N14" s="258" t="s">
        <v>40</v>
      </c>
      <c r="O14" s="257"/>
      <c r="P14" s="257"/>
      <c r="Q14" s="257" t="s">
        <v>40</v>
      </c>
      <c r="R14" s="257"/>
      <c r="S14" s="258"/>
      <c r="T14" s="258" t="s">
        <v>40</v>
      </c>
      <c r="U14" s="258"/>
      <c r="V14" s="257"/>
      <c r="W14" s="257" t="s">
        <v>40</v>
      </c>
      <c r="X14" s="257"/>
      <c r="Y14" s="258"/>
      <c r="Z14" s="257" t="s">
        <v>40</v>
      </c>
      <c r="AA14" s="258"/>
      <c r="AB14" s="258"/>
      <c r="AC14" s="257" t="s">
        <v>40</v>
      </c>
      <c r="AD14" s="257"/>
      <c r="AE14" s="257"/>
      <c r="AF14" s="257" t="s">
        <v>40</v>
      </c>
      <c r="AG14" s="257"/>
      <c r="AH14" s="258"/>
      <c r="AI14" s="259">
        <f>AM14</f>
        <v>66</v>
      </c>
      <c r="AJ14" s="259">
        <f>AI14+AK14</f>
        <v>114</v>
      </c>
      <c r="AK14" s="259">
        <f>AN14</f>
        <v>48</v>
      </c>
      <c r="AM14" s="260">
        <f>$AM$2-BI14</f>
        <v>66</v>
      </c>
      <c r="AN14" s="260">
        <f>(BJ14-AM14)</f>
        <v>48</v>
      </c>
      <c r="AO14" s="146"/>
      <c r="AP14" s="251">
        <f>COUNTIF(E14:AH14,"M")</f>
        <v>1</v>
      </c>
      <c r="AQ14" s="251">
        <f>COUNTIF(E14:AH14,"T")</f>
        <v>0</v>
      </c>
      <c r="AR14" s="251">
        <f>COUNTIF(E14:AH14,"D")</f>
        <v>0</v>
      </c>
      <c r="AS14" s="251">
        <f>COUNTIF(E14:AH14,"P")</f>
        <v>9</v>
      </c>
      <c r="AT14" s="251">
        <f>COUNTIF(E14:AH14,"M/T")</f>
        <v>0</v>
      </c>
      <c r="AU14" s="251">
        <f>COUNTIF(E14:AH14,"I/I")</f>
        <v>0</v>
      </c>
      <c r="AV14" s="251">
        <f>COUNTIF(E14:AH14,"I")</f>
        <v>0</v>
      </c>
      <c r="AW14" s="251">
        <f>COUNTIF(E14:AH14,"I²")</f>
        <v>0</v>
      </c>
      <c r="AX14" s="251">
        <f>COUNTIF(E14:AH14,"SN")</f>
        <v>0</v>
      </c>
      <c r="AY14" s="251">
        <f>COUNTIF(E14:AH14,"Ma")</f>
        <v>0</v>
      </c>
      <c r="AZ14" s="251">
        <f>COUNTIF(E14:AH14,"Ta")</f>
        <v>0</v>
      </c>
      <c r="BA14" s="251">
        <f>COUNTIF(E14:AH14,"Da")</f>
        <v>0</v>
      </c>
      <c r="BB14" s="251">
        <f>COUNTIF(E14:AH14,"ti")</f>
        <v>0</v>
      </c>
      <c r="BC14" s="251">
        <f>COUNTIF(E14:AH14,"MTa")</f>
        <v>0</v>
      </c>
      <c r="BD14" s="250"/>
      <c r="BE14" s="250">
        <v>8</v>
      </c>
      <c r="BF14" s="250"/>
      <c r="BG14" s="250"/>
      <c r="BH14" s="250"/>
      <c r="BI14" s="251">
        <f>((BE14*6)+(BF14*6)+(BG14*6)+(BH14)+(BD14*6))</f>
        <v>48</v>
      </c>
      <c r="BJ14" s="261">
        <f>(AP14*6)+(AQ14*6)+(AR14*8)+(AS14*12)+(AT14*12)+(AU14*11.5)+(AV14*6)+(AW14*6)+(AX14*12)+(AY14*6)+(AZ14*6)+(BA14*8)+(BB14*12)+(BC14*11.5)</f>
        <v>114</v>
      </c>
    </row>
    <row r="15" spans="1:62" s="249" customFormat="1" ht="26.25" customHeight="1">
      <c r="A15" s="255" t="s">
        <v>229</v>
      </c>
      <c r="B15" s="254" t="s">
        <v>230</v>
      </c>
      <c r="C15" s="266">
        <v>118784</v>
      </c>
      <c r="D15" s="256" t="s">
        <v>220</v>
      </c>
      <c r="E15" s="257" t="s">
        <v>40</v>
      </c>
      <c r="F15" s="258"/>
      <c r="G15" s="258"/>
      <c r="H15" s="257" t="s">
        <v>22</v>
      </c>
      <c r="I15" s="257"/>
      <c r="J15" s="257"/>
      <c r="K15" s="257" t="s">
        <v>40</v>
      </c>
      <c r="L15" s="257"/>
      <c r="M15" s="258"/>
      <c r="N15" s="258" t="s">
        <v>40</v>
      </c>
      <c r="O15" s="257"/>
      <c r="P15" s="257"/>
      <c r="Q15" s="257" t="s">
        <v>40</v>
      </c>
      <c r="R15" s="257"/>
      <c r="S15" s="258"/>
      <c r="T15" s="258" t="s">
        <v>40</v>
      </c>
      <c r="U15" s="258"/>
      <c r="V15" s="257"/>
      <c r="W15" s="257" t="s">
        <v>40</v>
      </c>
      <c r="X15" s="257"/>
      <c r="Y15" s="258"/>
      <c r="Z15" s="257" t="s">
        <v>40</v>
      </c>
      <c r="AA15" s="258"/>
      <c r="AB15" s="258"/>
      <c r="AC15" s="257" t="s">
        <v>40</v>
      </c>
      <c r="AD15" s="257"/>
      <c r="AE15" s="257"/>
      <c r="AF15" s="257" t="s">
        <v>40</v>
      </c>
      <c r="AG15" s="257"/>
      <c r="AH15" s="258"/>
      <c r="AI15" s="259"/>
      <c r="AJ15" s="259"/>
      <c r="AK15" s="259"/>
      <c r="AM15" s="260"/>
      <c r="AN15" s="260"/>
      <c r="AO15" s="146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0"/>
      <c r="BE15" s="250"/>
      <c r="BF15" s="250"/>
      <c r="BG15" s="250"/>
      <c r="BH15" s="250"/>
      <c r="BI15" s="251"/>
      <c r="BJ15" s="261"/>
    </row>
    <row r="16" spans="1:62" s="249" customFormat="1" ht="26.25" customHeight="1">
      <c r="A16" s="262" t="s">
        <v>231</v>
      </c>
      <c r="B16" s="254" t="s">
        <v>232</v>
      </c>
      <c r="C16" s="263" t="s">
        <v>222</v>
      </c>
      <c r="D16" s="256" t="s">
        <v>220</v>
      </c>
      <c r="E16" s="257"/>
      <c r="F16" s="258"/>
      <c r="G16" s="258"/>
      <c r="H16" s="257" t="s">
        <v>40</v>
      </c>
      <c r="I16" s="257"/>
      <c r="J16" s="257" t="s">
        <v>40</v>
      </c>
      <c r="K16" s="257"/>
      <c r="L16" s="257" t="s">
        <v>40</v>
      </c>
      <c r="M16" s="258"/>
      <c r="N16" s="258"/>
      <c r="O16" s="257"/>
      <c r="P16" s="257" t="s">
        <v>40</v>
      </c>
      <c r="Q16" s="257"/>
      <c r="R16" s="257" t="s">
        <v>223</v>
      </c>
      <c r="S16" s="258"/>
      <c r="T16" s="258" t="s">
        <v>40</v>
      </c>
      <c r="U16" s="258"/>
      <c r="V16" s="257" t="s">
        <v>40</v>
      </c>
      <c r="W16" s="257"/>
      <c r="X16" s="257"/>
      <c r="Y16" s="258"/>
      <c r="Z16" s="257" t="s">
        <v>40</v>
      </c>
      <c r="AA16" s="258"/>
      <c r="AB16" s="258"/>
      <c r="AC16" s="257"/>
      <c r="AD16" s="257" t="s">
        <v>40</v>
      </c>
      <c r="AE16" s="257"/>
      <c r="AF16" s="257" t="s">
        <v>40</v>
      </c>
      <c r="AG16" s="257"/>
      <c r="AH16" s="258"/>
      <c r="AI16" s="259">
        <f>AM16</f>
        <v>114</v>
      </c>
      <c r="AJ16" s="259">
        <f>AI16+AK16</f>
        <v>108</v>
      </c>
      <c r="AK16" s="259">
        <f>AN16</f>
        <v>-6</v>
      </c>
      <c r="AM16" s="260">
        <f>$AM$2-BI16</f>
        <v>114</v>
      </c>
      <c r="AN16" s="260">
        <f>(BJ16-AM16)</f>
        <v>-6</v>
      </c>
      <c r="AO16" s="146"/>
      <c r="AP16" s="251">
        <f>COUNTIF(E16:AH16,"M")</f>
        <v>0</v>
      </c>
      <c r="AQ16" s="251">
        <f>COUNTIF(E16:AH16,"T")</f>
        <v>0</v>
      </c>
      <c r="AR16" s="251">
        <f>COUNTIF(E16:AH16,"D")</f>
        <v>0</v>
      </c>
      <c r="AS16" s="251">
        <f>COUNTIF(E16:AH16,"P")</f>
        <v>9</v>
      </c>
      <c r="AT16" s="251">
        <f>COUNTIF(E16:AH16,"M/T")</f>
        <v>0</v>
      </c>
      <c r="AU16" s="251">
        <f>COUNTIF(E16:AH16,"I/I")</f>
        <v>0</v>
      </c>
      <c r="AV16" s="251">
        <f>COUNTIF(E16:AH16,"I")</f>
        <v>0</v>
      </c>
      <c r="AW16" s="251">
        <f>COUNTIF(E16:AH16,"I²")</f>
        <v>0</v>
      </c>
      <c r="AX16" s="251">
        <f>COUNTIF(E16:AH16,"SN")</f>
        <v>0</v>
      </c>
      <c r="AY16" s="251">
        <f>COUNTIF(E16:AH16,"Ma")</f>
        <v>0</v>
      </c>
      <c r="AZ16" s="251">
        <f>COUNTIF(E16:AH16,"Ta")</f>
        <v>0</v>
      </c>
      <c r="BA16" s="251">
        <f>COUNTIF(E16:AH16,"Da")</f>
        <v>0</v>
      </c>
      <c r="BB16" s="251">
        <f>COUNTIF(E16:AH16,"ti")</f>
        <v>0</v>
      </c>
      <c r="BC16" s="251">
        <f>COUNTIF(E16:AH16,"MTa")</f>
        <v>0</v>
      </c>
      <c r="BD16" s="250"/>
      <c r="BE16" s="250"/>
      <c r="BF16" s="250"/>
      <c r="BG16" s="250"/>
      <c r="BH16" s="250"/>
      <c r="BI16" s="251">
        <f>((BE16*6)+(BF16*6)+(BG16*6)+(BH16)+(BD16*6))</f>
        <v>0</v>
      </c>
      <c r="BJ16" s="261">
        <f>(AP16*6)+(AQ16*6)+(AR16*8)+(AS16*12)+(AT16*12)+(AU16*11.5)+(AV16*6)+(AW16*6)+(AX16*12)+(AY16*6)+(AZ16*6)+(BA16*8)+(BB16*12)+(BC16*11.5)</f>
        <v>108</v>
      </c>
    </row>
    <row r="17" spans="1:62" s="249" customFormat="1" ht="26.25" customHeight="1">
      <c r="A17" s="245" t="s">
        <v>1</v>
      </c>
      <c r="B17" s="246" t="s">
        <v>2</v>
      </c>
      <c r="C17" s="245" t="s">
        <v>201</v>
      </c>
      <c r="D17" s="245" t="s">
        <v>4</v>
      </c>
      <c r="E17" s="247">
        <v>1</v>
      </c>
      <c r="F17" s="247">
        <v>2</v>
      </c>
      <c r="G17" s="247">
        <v>3</v>
      </c>
      <c r="H17" s="247">
        <v>4</v>
      </c>
      <c r="I17" s="247">
        <v>5</v>
      </c>
      <c r="J17" s="247">
        <v>6</v>
      </c>
      <c r="K17" s="247">
        <v>7</v>
      </c>
      <c r="L17" s="247">
        <v>8</v>
      </c>
      <c r="M17" s="247">
        <v>9</v>
      </c>
      <c r="N17" s="247">
        <v>10</v>
      </c>
      <c r="O17" s="247">
        <v>11</v>
      </c>
      <c r="P17" s="247">
        <v>12</v>
      </c>
      <c r="Q17" s="247">
        <v>13</v>
      </c>
      <c r="R17" s="247">
        <v>14</v>
      </c>
      <c r="S17" s="247">
        <v>15</v>
      </c>
      <c r="T17" s="247">
        <v>16</v>
      </c>
      <c r="U17" s="247">
        <v>17</v>
      </c>
      <c r="V17" s="247">
        <v>18</v>
      </c>
      <c r="W17" s="247">
        <v>19</v>
      </c>
      <c r="X17" s="247">
        <v>20</v>
      </c>
      <c r="Y17" s="247">
        <v>21</v>
      </c>
      <c r="Z17" s="247">
        <v>22</v>
      </c>
      <c r="AA17" s="247">
        <v>23</v>
      </c>
      <c r="AB17" s="247">
        <v>24</v>
      </c>
      <c r="AC17" s="247">
        <v>25</v>
      </c>
      <c r="AD17" s="247">
        <v>26</v>
      </c>
      <c r="AE17" s="247">
        <v>27</v>
      </c>
      <c r="AF17" s="247">
        <v>28</v>
      </c>
      <c r="AG17" s="247">
        <v>29</v>
      </c>
      <c r="AH17" s="247">
        <v>30</v>
      </c>
      <c r="AI17" s="248" t="s">
        <v>5</v>
      </c>
      <c r="AJ17" s="248" t="s">
        <v>6</v>
      </c>
      <c r="AK17" s="248" t="s">
        <v>7</v>
      </c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</row>
    <row r="18" spans="1:62" s="249" customFormat="1" ht="26.25" customHeight="1">
      <c r="A18" s="245"/>
      <c r="B18" s="246" t="s">
        <v>202</v>
      </c>
      <c r="C18" s="245" t="s">
        <v>203</v>
      </c>
      <c r="D18" s="245"/>
      <c r="E18" s="247" t="s">
        <v>9</v>
      </c>
      <c r="F18" s="247" t="s">
        <v>10</v>
      </c>
      <c r="G18" s="247" t="s">
        <v>11</v>
      </c>
      <c r="H18" s="247" t="s">
        <v>12</v>
      </c>
      <c r="I18" s="247" t="s">
        <v>13</v>
      </c>
      <c r="J18" s="247" t="s">
        <v>14</v>
      </c>
      <c r="K18" s="247" t="s">
        <v>15</v>
      </c>
      <c r="L18" s="247" t="s">
        <v>9</v>
      </c>
      <c r="M18" s="247" t="s">
        <v>10</v>
      </c>
      <c r="N18" s="247" t="s">
        <v>11</v>
      </c>
      <c r="O18" s="247" t="s">
        <v>12</v>
      </c>
      <c r="P18" s="247" t="s">
        <v>13</v>
      </c>
      <c r="Q18" s="247" t="s">
        <v>14</v>
      </c>
      <c r="R18" s="247" t="s">
        <v>15</v>
      </c>
      <c r="S18" s="247" t="s">
        <v>9</v>
      </c>
      <c r="T18" s="247" t="s">
        <v>10</v>
      </c>
      <c r="U18" s="247" t="s">
        <v>11</v>
      </c>
      <c r="V18" s="247" t="s">
        <v>12</v>
      </c>
      <c r="W18" s="247" t="s">
        <v>13</v>
      </c>
      <c r="X18" s="247" t="s">
        <v>14</v>
      </c>
      <c r="Y18" s="247" t="s">
        <v>15</v>
      </c>
      <c r="Z18" s="247" t="s">
        <v>9</v>
      </c>
      <c r="AA18" s="247" t="s">
        <v>10</v>
      </c>
      <c r="AB18" s="247" t="s">
        <v>11</v>
      </c>
      <c r="AC18" s="247" t="s">
        <v>12</v>
      </c>
      <c r="AD18" s="247" t="s">
        <v>13</v>
      </c>
      <c r="AE18" s="247" t="s">
        <v>14</v>
      </c>
      <c r="AF18" s="247" t="s">
        <v>15</v>
      </c>
      <c r="AG18" s="247" t="s">
        <v>9</v>
      </c>
      <c r="AH18" s="247" t="s">
        <v>10</v>
      </c>
      <c r="AI18" s="248"/>
      <c r="AJ18" s="248"/>
      <c r="AK18" s="24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</row>
    <row r="19" spans="1:62" s="249" customFormat="1" ht="26.25" customHeight="1">
      <c r="A19" s="255" t="s">
        <v>233</v>
      </c>
      <c r="B19" s="267" t="s">
        <v>234</v>
      </c>
      <c r="C19" s="266">
        <v>121416</v>
      </c>
      <c r="D19" s="256" t="s">
        <v>220</v>
      </c>
      <c r="E19" s="268" t="s">
        <v>235</v>
      </c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59">
        <v>0</v>
      </c>
      <c r="AJ19" s="259">
        <f aca="true" t="shared" si="0" ref="AJ19:AJ21">AI19+AK19</f>
        <v>18</v>
      </c>
      <c r="AK19" s="259">
        <f aca="true" t="shared" si="1" ref="AK19:AK21">AN19</f>
        <v>18</v>
      </c>
      <c r="AM19" s="260">
        <f aca="true" t="shared" si="2" ref="AM19:AM21">$AM$2-BI19</f>
        <v>-18</v>
      </c>
      <c r="AN19" s="260">
        <f aca="true" t="shared" si="3" ref="AN19:AN21">(BJ19-AM19)</f>
        <v>18</v>
      </c>
      <c r="AO19" s="146"/>
      <c r="AP19" s="251">
        <f aca="true" t="shared" si="4" ref="AP19:AP21">COUNTIF(E19:AH19,"M")</f>
        <v>0</v>
      </c>
      <c r="AQ19" s="251">
        <f aca="true" t="shared" si="5" ref="AQ19:AQ21">COUNTIF(E19:AH19,"T")</f>
        <v>0</v>
      </c>
      <c r="AR19" s="251">
        <f aca="true" t="shared" si="6" ref="AR19:AR21">COUNTIF(E19:AH19,"D")</f>
        <v>0</v>
      </c>
      <c r="AS19" s="251">
        <f aca="true" t="shared" si="7" ref="AS19:AS21">COUNTIF(E19:AH19,"P")</f>
        <v>0</v>
      </c>
      <c r="AT19" s="251">
        <f aca="true" t="shared" si="8" ref="AT19:AT21">COUNTIF(E19:AH19,"M/T")</f>
        <v>0</v>
      </c>
      <c r="AU19" s="251">
        <f aca="true" t="shared" si="9" ref="AU19:AU21">COUNTIF(E19:AH19,"I/I")</f>
        <v>0</v>
      </c>
      <c r="AV19" s="251">
        <f aca="true" t="shared" si="10" ref="AV19:AV21">COUNTIF(E19:AH19,"I")</f>
        <v>0</v>
      </c>
      <c r="AW19" s="251">
        <f aca="true" t="shared" si="11" ref="AW19:AW21">COUNTIF(E19:AH19,"I²")</f>
        <v>0</v>
      </c>
      <c r="AX19" s="251">
        <f aca="true" t="shared" si="12" ref="AX19:AX21">COUNTIF(E19:AH19,"SN")</f>
        <v>0</v>
      </c>
      <c r="AY19" s="251">
        <f aca="true" t="shared" si="13" ref="AY19:AY21">COUNTIF(E19:AH19,"Ma")</f>
        <v>0</v>
      </c>
      <c r="AZ19" s="251">
        <f aca="true" t="shared" si="14" ref="AZ19:AZ21">COUNTIF(E19:AH19,"Ta")</f>
        <v>0</v>
      </c>
      <c r="BA19" s="251">
        <f aca="true" t="shared" si="15" ref="BA19:BA21">COUNTIF(E19:AH19,"Da")</f>
        <v>0</v>
      </c>
      <c r="BB19" s="251">
        <f aca="true" t="shared" si="16" ref="BB19:BB21">COUNTIF(E19:AH19,"ti")</f>
        <v>0</v>
      </c>
      <c r="BC19" s="251">
        <f aca="true" t="shared" si="17" ref="BC19:BC21">COUNTIF(E19:AH19,"MTa")</f>
        <v>0</v>
      </c>
      <c r="BD19" s="250"/>
      <c r="BE19" s="250">
        <v>22</v>
      </c>
      <c r="BF19" s="250"/>
      <c r="BG19" s="250"/>
      <c r="BH19" s="250"/>
      <c r="BI19" s="251">
        <f aca="true" t="shared" si="18" ref="BI19:BI21">((BE19*6)+(BF19*6)+(BG19*6)+(BH19)+(BD19*6))</f>
        <v>132</v>
      </c>
      <c r="BJ19" s="261">
        <f aca="true" t="shared" si="19" ref="BJ19:BJ21">(AP19*6)+(AQ19*6)+(AR19*8)+(AS19*12)+(AT19*12)+(AU19*11.5)+(AV19*6)+(AW19*6)+(AX19*12)+(AY19*6)+(AZ19*6)+(BA19*8)+(BB19*12)+(BC19*11.5)</f>
        <v>0</v>
      </c>
    </row>
    <row r="20" spans="1:62" s="249" customFormat="1" ht="26.25" customHeight="1">
      <c r="A20" s="253">
        <v>424331</v>
      </c>
      <c r="B20" s="254" t="s">
        <v>236</v>
      </c>
      <c r="C20" s="263" t="s">
        <v>222</v>
      </c>
      <c r="D20" s="256" t="s">
        <v>220</v>
      </c>
      <c r="E20" s="257" t="s">
        <v>40</v>
      </c>
      <c r="F20" s="258"/>
      <c r="G20" s="258" t="s">
        <v>40</v>
      </c>
      <c r="H20" s="257"/>
      <c r="I20" s="257" t="s">
        <v>40</v>
      </c>
      <c r="J20" s="257"/>
      <c r="K20" s="257"/>
      <c r="L20" s="257"/>
      <c r="M20" s="258"/>
      <c r="N20" s="258"/>
      <c r="O20" s="257" t="s">
        <v>40</v>
      </c>
      <c r="P20" s="257"/>
      <c r="Q20" s="257" t="s">
        <v>22</v>
      </c>
      <c r="R20" s="264" t="s">
        <v>226</v>
      </c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59">
        <f aca="true" t="shared" si="20" ref="AI20:AI21">AM20</f>
        <v>114</v>
      </c>
      <c r="AJ20" s="259">
        <f t="shared" si="0"/>
        <v>54</v>
      </c>
      <c r="AK20" s="259">
        <f t="shared" si="1"/>
        <v>-60</v>
      </c>
      <c r="AM20" s="260">
        <f t="shared" si="2"/>
        <v>114</v>
      </c>
      <c r="AN20" s="260">
        <f t="shared" si="3"/>
        <v>-60</v>
      </c>
      <c r="AO20" s="146"/>
      <c r="AP20" s="251">
        <f t="shared" si="4"/>
        <v>1</v>
      </c>
      <c r="AQ20" s="251">
        <f t="shared" si="5"/>
        <v>0</v>
      </c>
      <c r="AR20" s="251">
        <f t="shared" si="6"/>
        <v>0</v>
      </c>
      <c r="AS20" s="251">
        <f t="shared" si="7"/>
        <v>4</v>
      </c>
      <c r="AT20" s="251">
        <f t="shared" si="8"/>
        <v>0</v>
      </c>
      <c r="AU20" s="251">
        <f t="shared" si="9"/>
        <v>0</v>
      </c>
      <c r="AV20" s="251">
        <f t="shared" si="10"/>
        <v>0</v>
      </c>
      <c r="AW20" s="251">
        <f t="shared" si="11"/>
        <v>0</v>
      </c>
      <c r="AX20" s="251">
        <f t="shared" si="12"/>
        <v>0</v>
      </c>
      <c r="AY20" s="251">
        <f t="shared" si="13"/>
        <v>0</v>
      </c>
      <c r="AZ20" s="251">
        <f t="shared" si="14"/>
        <v>0</v>
      </c>
      <c r="BA20" s="251">
        <f t="shared" si="15"/>
        <v>0</v>
      </c>
      <c r="BB20" s="251">
        <f t="shared" si="16"/>
        <v>0</v>
      </c>
      <c r="BC20" s="251">
        <f t="shared" si="17"/>
        <v>0</v>
      </c>
      <c r="BD20" s="250"/>
      <c r="BE20" s="250"/>
      <c r="BF20" s="250"/>
      <c r="BG20" s="250"/>
      <c r="BH20" s="250"/>
      <c r="BI20" s="251">
        <f t="shared" si="18"/>
        <v>0</v>
      </c>
      <c r="BJ20" s="261">
        <f t="shared" si="19"/>
        <v>54</v>
      </c>
    </row>
    <row r="21" spans="1:62" s="249" customFormat="1" ht="26.25" customHeight="1">
      <c r="A21" s="253">
        <v>426440</v>
      </c>
      <c r="B21" s="254" t="s">
        <v>237</v>
      </c>
      <c r="C21" s="263" t="s">
        <v>222</v>
      </c>
      <c r="D21" s="256" t="s">
        <v>220</v>
      </c>
      <c r="E21" s="257"/>
      <c r="F21" s="258" t="s">
        <v>40</v>
      </c>
      <c r="G21" s="258"/>
      <c r="H21" s="257"/>
      <c r="I21" s="257" t="s">
        <v>40</v>
      </c>
      <c r="J21" s="257"/>
      <c r="K21" s="257"/>
      <c r="L21" s="257" t="s">
        <v>40</v>
      </c>
      <c r="M21" s="258"/>
      <c r="N21" s="258"/>
      <c r="O21" s="257" t="s">
        <v>41</v>
      </c>
      <c r="P21" s="257"/>
      <c r="Q21" s="257"/>
      <c r="R21" s="257" t="s">
        <v>40</v>
      </c>
      <c r="S21" s="258"/>
      <c r="T21" s="258"/>
      <c r="U21" s="258" t="s">
        <v>40</v>
      </c>
      <c r="V21" s="257"/>
      <c r="W21" s="257"/>
      <c r="X21" s="257" t="s">
        <v>40</v>
      </c>
      <c r="Y21" s="258"/>
      <c r="Z21" s="257"/>
      <c r="AA21" s="258" t="s">
        <v>40</v>
      </c>
      <c r="AB21" s="258"/>
      <c r="AC21" s="257"/>
      <c r="AD21" s="257" t="s">
        <v>40</v>
      </c>
      <c r="AE21" s="257"/>
      <c r="AF21" s="257"/>
      <c r="AG21" s="257" t="s">
        <v>40</v>
      </c>
      <c r="AH21" s="258"/>
      <c r="AI21" s="259">
        <f t="shared" si="20"/>
        <v>114</v>
      </c>
      <c r="AJ21" s="259">
        <f t="shared" si="0"/>
        <v>114</v>
      </c>
      <c r="AK21" s="259">
        <f t="shared" si="1"/>
        <v>0</v>
      </c>
      <c r="AM21" s="260">
        <f t="shared" si="2"/>
        <v>114</v>
      </c>
      <c r="AN21" s="260">
        <f t="shared" si="3"/>
        <v>0</v>
      </c>
      <c r="AO21" s="146"/>
      <c r="AP21" s="251">
        <f t="shared" si="4"/>
        <v>0</v>
      </c>
      <c r="AQ21" s="251">
        <f t="shared" si="5"/>
        <v>1</v>
      </c>
      <c r="AR21" s="251">
        <f t="shared" si="6"/>
        <v>0</v>
      </c>
      <c r="AS21" s="251">
        <f t="shared" si="7"/>
        <v>9</v>
      </c>
      <c r="AT21" s="251">
        <f t="shared" si="8"/>
        <v>0</v>
      </c>
      <c r="AU21" s="251">
        <f t="shared" si="9"/>
        <v>0</v>
      </c>
      <c r="AV21" s="251">
        <f t="shared" si="10"/>
        <v>0</v>
      </c>
      <c r="AW21" s="251">
        <f t="shared" si="11"/>
        <v>0</v>
      </c>
      <c r="AX21" s="251">
        <f t="shared" si="12"/>
        <v>0</v>
      </c>
      <c r="AY21" s="251">
        <f t="shared" si="13"/>
        <v>0</v>
      </c>
      <c r="AZ21" s="251">
        <f t="shared" si="14"/>
        <v>0</v>
      </c>
      <c r="BA21" s="251">
        <f t="shared" si="15"/>
        <v>0</v>
      </c>
      <c r="BB21" s="251">
        <f t="shared" si="16"/>
        <v>0</v>
      </c>
      <c r="BC21" s="251">
        <f t="shared" si="17"/>
        <v>0</v>
      </c>
      <c r="BD21" s="250"/>
      <c r="BE21" s="250"/>
      <c r="BF21" s="250"/>
      <c r="BG21" s="250"/>
      <c r="BH21" s="250"/>
      <c r="BI21" s="251">
        <f t="shared" si="18"/>
        <v>0</v>
      </c>
      <c r="BJ21" s="261">
        <f t="shared" si="19"/>
        <v>114</v>
      </c>
    </row>
    <row r="22" spans="1:62" s="249" customFormat="1" ht="26.25" customHeight="1">
      <c r="A22" s="245" t="s">
        <v>1</v>
      </c>
      <c r="B22" s="246" t="s">
        <v>2</v>
      </c>
      <c r="C22" s="245" t="s">
        <v>201</v>
      </c>
      <c r="D22" s="245" t="s">
        <v>4</v>
      </c>
      <c r="E22" s="247">
        <v>1</v>
      </c>
      <c r="F22" s="247">
        <v>2</v>
      </c>
      <c r="G22" s="247">
        <v>3</v>
      </c>
      <c r="H22" s="247">
        <v>4</v>
      </c>
      <c r="I22" s="247">
        <v>5</v>
      </c>
      <c r="J22" s="247">
        <v>6</v>
      </c>
      <c r="K22" s="247">
        <v>7</v>
      </c>
      <c r="L22" s="247">
        <v>8</v>
      </c>
      <c r="M22" s="247">
        <v>9</v>
      </c>
      <c r="N22" s="247">
        <v>10</v>
      </c>
      <c r="O22" s="247">
        <v>11</v>
      </c>
      <c r="P22" s="247">
        <v>12</v>
      </c>
      <c r="Q22" s="247">
        <v>13</v>
      </c>
      <c r="R22" s="247">
        <v>14</v>
      </c>
      <c r="S22" s="247">
        <v>15</v>
      </c>
      <c r="T22" s="247">
        <v>16</v>
      </c>
      <c r="U22" s="247">
        <v>17</v>
      </c>
      <c r="V22" s="247">
        <v>18</v>
      </c>
      <c r="W22" s="247">
        <v>19</v>
      </c>
      <c r="X22" s="247">
        <v>20</v>
      </c>
      <c r="Y22" s="247">
        <v>21</v>
      </c>
      <c r="Z22" s="247">
        <v>22</v>
      </c>
      <c r="AA22" s="247">
        <v>23</v>
      </c>
      <c r="AB22" s="247">
        <v>24</v>
      </c>
      <c r="AC22" s="247">
        <v>25</v>
      </c>
      <c r="AD22" s="247">
        <v>26</v>
      </c>
      <c r="AE22" s="247">
        <v>27</v>
      </c>
      <c r="AF22" s="247">
        <v>28</v>
      </c>
      <c r="AG22" s="247">
        <v>29</v>
      </c>
      <c r="AH22" s="247">
        <v>30</v>
      </c>
      <c r="AI22" s="248" t="s">
        <v>5</v>
      </c>
      <c r="AJ22" s="248" t="s">
        <v>6</v>
      </c>
      <c r="AK22" s="248" t="s">
        <v>7</v>
      </c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</row>
    <row r="23" spans="1:62" s="249" customFormat="1" ht="26.25" customHeight="1">
      <c r="A23" s="245"/>
      <c r="B23" s="246" t="s">
        <v>202</v>
      </c>
      <c r="C23" s="245" t="s">
        <v>203</v>
      </c>
      <c r="D23" s="245"/>
      <c r="E23" s="247" t="s">
        <v>9</v>
      </c>
      <c r="F23" s="247" t="s">
        <v>10</v>
      </c>
      <c r="G23" s="247" t="s">
        <v>11</v>
      </c>
      <c r="H23" s="247" t="s">
        <v>12</v>
      </c>
      <c r="I23" s="247" t="s">
        <v>13</v>
      </c>
      <c r="J23" s="247" t="s">
        <v>14</v>
      </c>
      <c r="K23" s="247" t="s">
        <v>15</v>
      </c>
      <c r="L23" s="247" t="s">
        <v>9</v>
      </c>
      <c r="M23" s="247" t="s">
        <v>10</v>
      </c>
      <c r="N23" s="247" t="s">
        <v>11</v>
      </c>
      <c r="O23" s="247" t="s">
        <v>12</v>
      </c>
      <c r="P23" s="247" t="s">
        <v>13</v>
      </c>
      <c r="Q23" s="247" t="s">
        <v>14</v>
      </c>
      <c r="R23" s="247" t="s">
        <v>15</v>
      </c>
      <c r="S23" s="247" t="s">
        <v>9</v>
      </c>
      <c r="T23" s="247" t="s">
        <v>10</v>
      </c>
      <c r="U23" s="247" t="s">
        <v>11</v>
      </c>
      <c r="V23" s="247" t="s">
        <v>12</v>
      </c>
      <c r="W23" s="247" t="s">
        <v>13</v>
      </c>
      <c r="X23" s="247" t="s">
        <v>14</v>
      </c>
      <c r="Y23" s="247" t="s">
        <v>15</v>
      </c>
      <c r="Z23" s="247" t="s">
        <v>9</v>
      </c>
      <c r="AA23" s="247" t="s">
        <v>10</v>
      </c>
      <c r="AB23" s="247" t="s">
        <v>11</v>
      </c>
      <c r="AC23" s="247" t="s">
        <v>12</v>
      </c>
      <c r="AD23" s="247" t="s">
        <v>13</v>
      </c>
      <c r="AE23" s="247" t="s">
        <v>14</v>
      </c>
      <c r="AF23" s="247" t="s">
        <v>15</v>
      </c>
      <c r="AG23" s="247" t="s">
        <v>9</v>
      </c>
      <c r="AH23" s="247" t="s">
        <v>10</v>
      </c>
      <c r="AI23" s="248"/>
      <c r="AJ23" s="248"/>
      <c r="AK23" s="24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</row>
    <row r="24" spans="1:62" s="249" customFormat="1" ht="26.25" customHeight="1">
      <c r="A24" s="253" t="s">
        <v>238</v>
      </c>
      <c r="B24" s="254" t="s">
        <v>239</v>
      </c>
      <c r="C24" s="263" t="s">
        <v>222</v>
      </c>
      <c r="D24" s="256"/>
      <c r="E24" s="257"/>
      <c r="F24" s="258" t="s">
        <v>40</v>
      </c>
      <c r="G24" s="258"/>
      <c r="H24" s="257"/>
      <c r="I24" s="257" t="s">
        <v>22</v>
      </c>
      <c r="J24" s="257"/>
      <c r="K24" s="257"/>
      <c r="L24" s="257"/>
      <c r="M24" s="258" t="s">
        <v>40</v>
      </c>
      <c r="N24" s="258"/>
      <c r="O24" s="257" t="s">
        <v>40</v>
      </c>
      <c r="P24" s="257"/>
      <c r="Q24" s="257"/>
      <c r="R24" s="257" t="s">
        <v>40</v>
      </c>
      <c r="S24" s="258"/>
      <c r="T24" s="258"/>
      <c r="U24" s="258"/>
      <c r="V24" s="257" t="s">
        <v>40</v>
      </c>
      <c r="W24" s="257"/>
      <c r="X24" s="257" t="s">
        <v>40</v>
      </c>
      <c r="Y24" s="258"/>
      <c r="Z24" s="257"/>
      <c r="AA24" s="258" t="s">
        <v>40</v>
      </c>
      <c r="AB24" s="258"/>
      <c r="AC24" s="257"/>
      <c r="AD24" s="257" t="s">
        <v>40</v>
      </c>
      <c r="AE24" s="269"/>
      <c r="AF24" s="264" t="s">
        <v>240</v>
      </c>
      <c r="AG24" s="264"/>
      <c r="AH24" s="264"/>
      <c r="AI24" s="259">
        <f aca="true" t="shared" si="21" ref="AI24:AI25">AM24</f>
        <v>114</v>
      </c>
      <c r="AJ24" s="259">
        <f aca="true" t="shared" si="22" ref="AJ24:AJ25">AI24+AK24</f>
        <v>102</v>
      </c>
      <c r="AK24" s="259">
        <f aca="true" t="shared" si="23" ref="AK24:AK25">AN24</f>
        <v>-12</v>
      </c>
      <c r="AM24" s="260">
        <f aca="true" t="shared" si="24" ref="AM24:AM25">$AM$2-BI24</f>
        <v>114</v>
      </c>
      <c r="AN24" s="260">
        <f aca="true" t="shared" si="25" ref="AN24:AN25">(BJ24-AM24)</f>
        <v>-12</v>
      </c>
      <c r="AO24" s="146"/>
      <c r="AP24" s="251">
        <f aca="true" t="shared" si="26" ref="AP24:AP25">COUNTIF(E24:AH24,"M")</f>
        <v>1</v>
      </c>
      <c r="AQ24" s="251">
        <f aca="true" t="shared" si="27" ref="AQ24:AQ25">COUNTIF(E24:AH24,"T")</f>
        <v>0</v>
      </c>
      <c r="AR24" s="251">
        <f aca="true" t="shared" si="28" ref="AR24:AR25">COUNTIF(E24:AH24,"D")</f>
        <v>0</v>
      </c>
      <c r="AS24" s="251">
        <f aca="true" t="shared" si="29" ref="AS24:AS25">COUNTIF(E24:AH24,"P")</f>
        <v>8</v>
      </c>
      <c r="AT24" s="251">
        <f aca="true" t="shared" si="30" ref="AT24:AT25">COUNTIF(E24:AH24,"M/T")</f>
        <v>0</v>
      </c>
      <c r="AU24" s="251">
        <f aca="true" t="shared" si="31" ref="AU24:AU25">COUNTIF(E24:AH24,"I/I")</f>
        <v>0</v>
      </c>
      <c r="AV24" s="251">
        <f aca="true" t="shared" si="32" ref="AV24:AV25">COUNTIF(E24:AH24,"I")</f>
        <v>0</v>
      </c>
      <c r="AW24" s="251">
        <f aca="true" t="shared" si="33" ref="AW24:AW25">COUNTIF(E24:AH24,"I²")</f>
        <v>0</v>
      </c>
      <c r="AX24" s="251">
        <f aca="true" t="shared" si="34" ref="AX24:AX25">COUNTIF(E24:AH24,"SN")</f>
        <v>0</v>
      </c>
      <c r="AY24" s="251">
        <f aca="true" t="shared" si="35" ref="AY24:AY25">COUNTIF(E24:AH24,"Ma")</f>
        <v>0</v>
      </c>
      <c r="AZ24" s="251">
        <f aca="true" t="shared" si="36" ref="AZ24:AZ25">COUNTIF(E24:AH24,"Ta")</f>
        <v>0</v>
      </c>
      <c r="BA24" s="251">
        <f aca="true" t="shared" si="37" ref="BA24:BA25">COUNTIF(E24:AH24,"Da")</f>
        <v>0</v>
      </c>
      <c r="BB24" s="251">
        <f aca="true" t="shared" si="38" ref="BB24:BB25">COUNTIF(E24:AH24,"ti")</f>
        <v>0</v>
      </c>
      <c r="BC24" s="251">
        <f aca="true" t="shared" si="39" ref="BC24:BC25">COUNTIF(E24:AH24,"MTa")</f>
        <v>0</v>
      </c>
      <c r="BD24" s="250"/>
      <c r="BE24" s="250"/>
      <c r="BF24" s="250"/>
      <c r="BG24" s="250"/>
      <c r="BH24" s="250"/>
      <c r="BI24" s="251">
        <f aca="true" t="shared" si="40" ref="BI24:BI25">((BE24*6)+(BF24*6)+(BG24*6)+(BH24)+(BD24*6))</f>
        <v>0</v>
      </c>
      <c r="BJ24" s="261">
        <f aca="true" t="shared" si="41" ref="BJ24:BJ25">(AP24*6)+(AQ24*6)+(AR24*8)+(AS24*12)+(AT24*12)+(AU24*11.5)+(AV24*6)+(AW24*6)+(AX24*12)+(AY24*6)+(AZ24*6)+(BA24*8)+(BB24*12)+(BC24*11.5)</f>
        <v>102</v>
      </c>
    </row>
    <row r="25" spans="1:62" s="249" customFormat="1" ht="26.25" customHeight="1">
      <c r="A25" s="253" t="s">
        <v>241</v>
      </c>
      <c r="B25" s="254" t="s">
        <v>242</v>
      </c>
      <c r="C25" s="263" t="s">
        <v>222</v>
      </c>
      <c r="D25" s="256"/>
      <c r="E25" s="257" t="s">
        <v>243</v>
      </c>
      <c r="F25" s="258"/>
      <c r="G25" s="258"/>
      <c r="H25" s="257" t="s">
        <v>49</v>
      </c>
      <c r="I25" s="257"/>
      <c r="J25" s="257"/>
      <c r="K25" s="257"/>
      <c r="L25" s="257" t="s">
        <v>243</v>
      </c>
      <c r="M25" s="258"/>
      <c r="N25" s="258" t="s">
        <v>243</v>
      </c>
      <c r="O25" s="257"/>
      <c r="P25" s="257"/>
      <c r="Q25" s="257" t="s">
        <v>243</v>
      </c>
      <c r="R25" s="257"/>
      <c r="S25" s="258"/>
      <c r="T25" s="258"/>
      <c r="U25" s="258"/>
      <c r="V25" s="257" t="s">
        <v>49</v>
      </c>
      <c r="W25" s="257"/>
      <c r="X25" s="257" t="s">
        <v>243</v>
      </c>
      <c r="Y25" s="258"/>
      <c r="Z25" s="257" t="s">
        <v>49</v>
      </c>
      <c r="AA25" s="258"/>
      <c r="AB25" s="258" t="s">
        <v>243</v>
      </c>
      <c r="AC25" s="257"/>
      <c r="AD25" s="257"/>
      <c r="AE25" s="257" t="s">
        <v>243</v>
      </c>
      <c r="AF25" s="257"/>
      <c r="AG25" s="257" t="s">
        <v>243</v>
      </c>
      <c r="AH25" s="258"/>
      <c r="AI25" s="259">
        <f t="shared" si="21"/>
        <v>114</v>
      </c>
      <c r="AJ25" s="259">
        <f t="shared" si="22"/>
        <v>114</v>
      </c>
      <c r="AK25" s="259">
        <f t="shared" si="23"/>
        <v>0</v>
      </c>
      <c r="AM25" s="260">
        <f t="shared" si="24"/>
        <v>114</v>
      </c>
      <c r="AN25" s="260">
        <f t="shared" si="25"/>
        <v>0</v>
      </c>
      <c r="AO25" s="146"/>
      <c r="AP25" s="251">
        <f t="shared" si="26"/>
        <v>0</v>
      </c>
      <c r="AQ25" s="251">
        <f t="shared" si="27"/>
        <v>0</v>
      </c>
      <c r="AR25" s="251">
        <f t="shared" si="28"/>
        <v>0</v>
      </c>
      <c r="AS25" s="251">
        <f t="shared" si="29"/>
        <v>0</v>
      </c>
      <c r="AT25" s="251">
        <f t="shared" si="30"/>
        <v>0</v>
      </c>
      <c r="AU25" s="251">
        <f t="shared" si="31"/>
        <v>0</v>
      </c>
      <c r="AV25" s="251">
        <f t="shared" si="32"/>
        <v>3</v>
      </c>
      <c r="AW25" s="251">
        <f t="shared" si="33"/>
        <v>0</v>
      </c>
      <c r="AX25" s="251">
        <f t="shared" si="34"/>
        <v>0</v>
      </c>
      <c r="AY25" s="251">
        <f t="shared" si="35"/>
        <v>0</v>
      </c>
      <c r="AZ25" s="251">
        <f t="shared" si="36"/>
        <v>0</v>
      </c>
      <c r="BA25" s="251">
        <f t="shared" si="37"/>
        <v>0</v>
      </c>
      <c r="BB25" s="251">
        <f t="shared" si="38"/>
        <v>8</v>
      </c>
      <c r="BC25" s="251">
        <f t="shared" si="39"/>
        <v>0</v>
      </c>
      <c r="BD25" s="250"/>
      <c r="BE25" s="250"/>
      <c r="BF25" s="250"/>
      <c r="BG25" s="250"/>
      <c r="BH25" s="250"/>
      <c r="BI25" s="251">
        <f t="shared" si="40"/>
        <v>0</v>
      </c>
      <c r="BJ25" s="261">
        <f t="shared" si="41"/>
        <v>114</v>
      </c>
    </row>
    <row r="26" spans="1:62" s="249" customFormat="1" ht="26.25" customHeight="1">
      <c r="A26" s="245" t="s">
        <v>1</v>
      </c>
      <c r="B26" s="246" t="s">
        <v>2</v>
      </c>
      <c r="C26" s="245" t="s">
        <v>201</v>
      </c>
      <c r="D26" s="245" t="s">
        <v>4</v>
      </c>
      <c r="E26" s="247">
        <v>1</v>
      </c>
      <c r="F26" s="247">
        <v>2</v>
      </c>
      <c r="G26" s="247">
        <v>3</v>
      </c>
      <c r="H26" s="247">
        <v>4</v>
      </c>
      <c r="I26" s="247">
        <v>5</v>
      </c>
      <c r="J26" s="247">
        <v>6</v>
      </c>
      <c r="K26" s="247">
        <v>7</v>
      </c>
      <c r="L26" s="247">
        <v>8</v>
      </c>
      <c r="M26" s="247">
        <v>9</v>
      </c>
      <c r="N26" s="247">
        <v>10</v>
      </c>
      <c r="O26" s="247">
        <v>11</v>
      </c>
      <c r="P26" s="247">
        <v>12</v>
      </c>
      <c r="Q26" s="247">
        <v>13</v>
      </c>
      <c r="R26" s="247">
        <v>14</v>
      </c>
      <c r="S26" s="247">
        <v>15</v>
      </c>
      <c r="T26" s="247">
        <v>16</v>
      </c>
      <c r="U26" s="247">
        <v>17</v>
      </c>
      <c r="V26" s="247">
        <v>18</v>
      </c>
      <c r="W26" s="247">
        <v>19</v>
      </c>
      <c r="X26" s="247">
        <v>20</v>
      </c>
      <c r="Y26" s="247">
        <v>21</v>
      </c>
      <c r="Z26" s="247">
        <v>22</v>
      </c>
      <c r="AA26" s="247">
        <v>23</v>
      </c>
      <c r="AB26" s="247">
        <v>24</v>
      </c>
      <c r="AC26" s="247">
        <v>25</v>
      </c>
      <c r="AD26" s="247">
        <v>26</v>
      </c>
      <c r="AE26" s="247">
        <v>27</v>
      </c>
      <c r="AF26" s="247">
        <v>28</v>
      </c>
      <c r="AG26" s="247">
        <v>29</v>
      </c>
      <c r="AH26" s="247">
        <v>30</v>
      </c>
      <c r="AI26" s="248" t="s">
        <v>5</v>
      </c>
      <c r="AJ26" s="248" t="s">
        <v>6</v>
      </c>
      <c r="AK26" s="248" t="s">
        <v>7</v>
      </c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</row>
    <row r="27" spans="1:62" s="249" customFormat="1" ht="26.25" customHeight="1">
      <c r="A27" s="245"/>
      <c r="B27" s="246" t="s">
        <v>202</v>
      </c>
      <c r="C27" s="245" t="s">
        <v>203</v>
      </c>
      <c r="D27" s="245"/>
      <c r="E27" s="247" t="s">
        <v>9</v>
      </c>
      <c r="F27" s="247" t="s">
        <v>10</v>
      </c>
      <c r="G27" s="247" t="s">
        <v>11</v>
      </c>
      <c r="H27" s="247" t="s">
        <v>12</v>
      </c>
      <c r="I27" s="247" t="s">
        <v>13</v>
      </c>
      <c r="J27" s="247" t="s">
        <v>14</v>
      </c>
      <c r="K27" s="247" t="s">
        <v>15</v>
      </c>
      <c r="L27" s="247" t="s">
        <v>9</v>
      </c>
      <c r="M27" s="247" t="s">
        <v>10</v>
      </c>
      <c r="N27" s="247" t="s">
        <v>11</v>
      </c>
      <c r="O27" s="247" t="s">
        <v>12</v>
      </c>
      <c r="P27" s="247" t="s">
        <v>13</v>
      </c>
      <c r="Q27" s="247" t="s">
        <v>14</v>
      </c>
      <c r="R27" s="247" t="s">
        <v>15</v>
      </c>
      <c r="S27" s="247" t="s">
        <v>9</v>
      </c>
      <c r="T27" s="247" t="s">
        <v>10</v>
      </c>
      <c r="U27" s="247" t="s">
        <v>11</v>
      </c>
      <c r="V27" s="247" t="s">
        <v>12</v>
      </c>
      <c r="W27" s="247" t="s">
        <v>13</v>
      </c>
      <c r="X27" s="247" t="s">
        <v>14</v>
      </c>
      <c r="Y27" s="247" t="s">
        <v>15</v>
      </c>
      <c r="Z27" s="247" t="s">
        <v>9</v>
      </c>
      <c r="AA27" s="247" t="s">
        <v>10</v>
      </c>
      <c r="AB27" s="247" t="s">
        <v>11</v>
      </c>
      <c r="AC27" s="247" t="s">
        <v>12</v>
      </c>
      <c r="AD27" s="247" t="s">
        <v>13</v>
      </c>
      <c r="AE27" s="247" t="s">
        <v>14</v>
      </c>
      <c r="AF27" s="247" t="s">
        <v>15</v>
      </c>
      <c r="AG27" s="247" t="s">
        <v>9</v>
      </c>
      <c r="AH27" s="247" t="s">
        <v>10</v>
      </c>
      <c r="AI27" s="248"/>
      <c r="AJ27" s="248"/>
      <c r="AK27" s="24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</row>
    <row r="28" spans="1:62" s="249" customFormat="1" ht="26.25" customHeight="1">
      <c r="A28" s="253" t="s">
        <v>244</v>
      </c>
      <c r="B28" s="254" t="s">
        <v>245</v>
      </c>
      <c r="C28" s="263" t="s">
        <v>222</v>
      </c>
      <c r="D28" s="256" t="s">
        <v>47</v>
      </c>
      <c r="E28" s="257"/>
      <c r="F28" s="258"/>
      <c r="G28" s="258" t="s">
        <v>48</v>
      </c>
      <c r="H28" s="257"/>
      <c r="I28" s="257"/>
      <c r="J28" s="257" t="s">
        <v>48</v>
      </c>
      <c r="K28" s="257"/>
      <c r="L28" s="257"/>
      <c r="M28" s="258" t="s">
        <v>48</v>
      </c>
      <c r="N28" s="258"/>
      <c r="O28" s="257"/>
      <c r="P28" s="257" t="s">
        <v>48</v>
      </c>
      <c r="Q28" s="257"/>
      <c r="R28" s="257"/>
      <c r="S28" s="258" t="s">
        <v>48</v>
      </c>
      <c r="T28" s="258"/>
      <c r="U28" s="258"/>
      <c r="V28" s="257" t="s">
        <v>48</v>
      </c>
      <c r="W28" s="257"/>
      <c r="X28" s="257"/>
      <c r="Y28" s="258" t="s">
        <v>48</v>
      </c>
      <c r="Z28" s="257"/>
      <c r="AA28" s="258"/>
      <c r="AB28" s="258" t="s">
        <v>48</v>
      </c>
      <c r="AC28" s="257"/>
      <c r="AD28" s="257"/>
      <c r="AE28" s="257" t="s">
        <v>246</v>
      </c>
      <c r="AF28" s="257"/>
      <c r="AG28" s="257"/>
      <c r="AH28" s="258" t="s">
        <v>48</v>
      </c>
      <c r="AI28" s="259"/>
      <c r="AJ28" s="259"/>
      <c r="AK28" s="259"/>
      <c r="AM28" s="260"/>
      <c r="AN28" s="260"/>
      <c r="AO28" s="146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0"/>
      <c r="BE28" s="250"/>
      <c r="BF28" s="250"/>
      <c r="BG28" s="250"/>
      <c r="BH28" s="250"/>
      <c r="BI28" s="251"/>
      <c r="BJ28" s="261"/>
    </row>
    <row r="29" spans="1:62" s="249" customFormat="1" ht="26.25" customHeight="1">
      <c r="A29" s="255" t="s">
        <v>247</v>
      </c>
      <c r="B29" s="254" t="s">
        <v>248</v>
      </c>
      <c r="C29" s="270">
        <v>105875</v>
      </c>
      <c r="D29" s="256" t="s">
        <v>47</v>
      </c>
      <c r="E29" s="257"/>
      <c r="F29" s="258"/>
      <c r="G29" s="258" t="s">
        <v>48</v>
      </c>
      <c r="H29" s="257"/>
      <c r="I29" s="271"/>
      <c r="J29" s="257" t="s">
        <v>48</v>
      </c>
      <c r="K29" s="257"/>
      <c r="L29" s="271"/>
      <c r="M29" s="258" t="s">
        <v>48</v>
      </c>
      <c r="N29" s="258"/>
      <c r="O29" s="271"/>
      <c r="P29" s="257" t="s">
        <v>48</v>
      </c>
      <c r="Q29" s="257"/>
      <c r="R29" s="257"/>
      <c r="S29" s="258" t="s">
        <v>48</v>
      </c>
      <c r="T29" s="258"/>
      <c r="U29" s="258"/>
      <c r="V29" s="257" t="s">
        <v>48</v>
      </c>
      <c r="W29" s="257"/>
      <c r="X29" s="257"/>
      <c r="Y29" s="258" t="s">
        <v>48</v>
      </c>
      <c r="Z29" s="257"/>
      <c r="AA29" s="272"/>
      <c r="AB29" s="258" t="s">
        <v>246</v>
      </c>
      <c r="AC29" s="257"/>
      <c r="AD29" s="257"/>
      <c r="AE29" s="257" t="s">
        <v>48</v>
      </c>
      <c r="AF29" s="257"/>
      <c r="AG29" s="257"/>
      <c r="AH29" s="258" t="s">
        <v>48</v>
      </c>
      <c r="AI29" s="259">
        <f>AM29</f>
        <v>114</v>
      </c>
      <c r="AJ29" s="259">
        <f>AI29+AK29</f>
        <v>108</v>
      </c>
      <c r="AK29" s="259">
        <f>AN29</f>
        <v>-6</v>
      </c>
      <c r="AM29" s="260">
        <f>$AM$2-BI29</f>
        <v>114</v>
      </c>
      <c r="AN29" s="260">
        <f>(BJ29-AM29)</f>
        <v>-6</v>
      </c>
      <c r="AO29" s="146"/>
      <c r="AP29" s="251">
        <f>COUNTIF(E29:AH29,"M")</f>
        <v>0</v>
      </c>
      <c r="AQ29" s="251">
        <f>COUNTIF(E29:AH29,"T")</f>
        <v>0</v>
      </c>
      <c r="AR29" s="251">
        <f>COUNTIF(E29:AH29,"D")</f>
        <v>0</v>
      </c>
      <c r="AS29" s="251">
        <f>COUNTIF(E29:AH29,"P")</f>
        <v>0</v>
      </c>
      <c r="AT29" s="251">
        <f>COUNTIF(E29:AH29,"M/T")</f>
        <v>0</v>
      </c>
      <c r="AU29" s="251">
        <f>COUNTIF(E29:AH29,"I/I")</f>
        <v>0</v>
      </c>
      <c r="AV29" s="251">
        <f>COUNTIF(E29:AH29,"I")</f>
        <v>0</v>
      </c>
      <c r="AW29" s="251">
        <f>COUNTIF(E29:AH29,"I²")</f>
        <v>0</v>
      </c>
      <c r="AX29" s="251">
        <f>COUNTIF(E29:AH29,"SN")</f>
        <v>9</v>
      </c>
      <c r="AY29" s="251">
        <f>COUNTIF(E29:AH29,"Ma")</f>
        <v>0</v>
      </c>
      <c r="AZ29" s="251">
        <f>COUNTIF(E29:AH29,"Ta")</f>
        <v>0</v>
      </c>
      <c r="BA29" s="251">
        <f>COUNTIF(E29:AH29,"Da")</f>
        <v>0</v>
      </c>
      <c r="BB29" s="251">
        <f>COUNTIF(E29:AH29,"ti")</f>
        <v>0</v>
      </c>
      <c r="BC29" s="251">
        <f>COUNTIF(E29:AH29,"MTa")</f>
        <v>0</v>
      </c>
      <c r="BD29" s="250"/>
      <c r="BE29" s="250"/>
      <c r="BF29" s="250"/>
      <c r="BG29" s="250"/>
      <c r="BH29" s="250"/>
      <c r="BI29" s="251">
        <f>((BE29*6)+(BF29*6)+(BG29*6)+(BH29)+(BD29*6))</f>
        <v>0</v>
      </c>
      <c r="BJ29" s="261">
        <f>(AP29*6)+(AQ29*6)+(AR29*8)+(AS29*12)+(AT29*12)+(AU29*11.5)+(AV29*6)+(AW29*6)+(AX29*12)+(AY29*6)+(AZ29*6)+(BA29*8)+(BB29*12)+(BC29*11.5)</f>
        <v>108</v>
      </c>
    </row>
    <row r="30" spans="1:62" s="249" customFormat="1" ht="26.25" customHeight="1">
      <c r="A30" s="245" t="s">
        <v>1</v>
      </c>
      <c r="B30" s="246" t="s">
        <v>2</v>
      </c>
      <c r="C30" s="245" t="s">
        <v>201</v>
      </c>
      <c r="D30" s="245" t="s">
        <v>4</v>
      </c>
      <c r="E30" s="247">
        <v>1</v>
      </c>
      <c r="F30" s="247">
        <v>2</v>
      </c>
      <c r="G30" s="247">
        <v>3</v>
      </c>
      <c r="H30" s="247">
        <v>4</v>
      </c>
      <c r="I30" s="247">
        <v>5</v>
      </c>
      <c r="J30" s="247">
        <v>6</v>
      </c>
      <c r="K30" s="247">
        <v>7</v>
      </c>
      <c r="L30" s="247">
        <v>8</v>
      </c>
      <c r="M30" s="247">
        <v>9</v>
      </c>
      <c r="N30" s="247">
        <v>10</v>
      </c>
      <c r="O30" s="247">
        <v>11</v>
      </c>
      <c r="P30" s="247">
        <v>12</v>
      </c>
      <c r="Q30" s="247">
        <v>13</v>
      </c>
      <c r="R30" s="247">
        <v>14</v>
      </c>
      <c r="S30" s="247">
        <v>15</v>
      </c>
      <c r="T30" s="247">
        <v>16</v>
      </c>
      <c r="U30" s="247">
        <v>17</v>
      </c>
      <c r="V30" s="247">
        <v>18</v>
      </c>
      <c r="W30" s="247">
        <v>19</v>
      </c>
      <c r="X30" s="247">
        <v>20</v>
      </c>
      <c r="Y30" s="247">
        <v>21</v>
      </c>
      <c r="Z30" s="247">
        <v>22</v>
      </c>
      <c r="AA30" s="247">
        <v>23</v>
      </c>
      <c r="AB30" s="247">
        <v>24</v>
      </c>
      <c r="AC30" s="247">
        <v>25</v>
      </c>
      <c r="AD30" s="247">
        <v>26</v>
      </c>
      <c r="AE30" s="247">
        <v>27</v>
      </c>
      <c r="AF30" s="247">
        <v>28</v>
      </c>
      <c r="AG30" s="247">
        <v>29</v>
      </c>
      <c r="AH30" s="247">
        <v>30</v>
      </c>
      <c r="AI30" s="248" t="s">
        <v>5</v>
      </c>
      <c r="AJ30" s="248" t="s">
        <v>6</v>
      </c>
      <c r="AK30" s="248" t="s">
        <v>7</v>
      </c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</row>
    <row r="31" spans="1:62" s="249" customFormat="1" ht="26.25" customHeight="1">
      <c r="A31" s="245"/>
      <c r="B31" s="246" t="s">
        <v>202</v>
      </c>
      <c r="C31" s="245" t="s">
        <v>203</v>
      </c>
      <c r="D31" s="245"/>
      <c r="E31" s="247" t="s">
        <v>9</v>
      </c>
      <c r="F31" s="247" t="s">
        <v>10</v>
      </c>
      <c r="G31" s="247" t="s">
        <v>11</v>
      </c>
      <c r="H31" s="247" t="s">
        <v>12</v>
      </c>
      <c r="I31" s="247" t="s">
        <v>13</v>
      </c>
      <c r="J31" s="247" t="s">
        <v>14</v>
      </c>
      <c r="K31" s="247" t="s">
        <v>15</v>
      </c>
      <c r="L31" s="247" t="s">
        <v>9</v>
      </c>
      <c r="M31" s="247" t="s">
        <v>10</v>
      </c>
      <c r="N31" s="247" t="s">
        <v>11</v>
      </c>
      <c r="O31" s="247" t="s">
        <v>12</v>
      </c>
      <c r="P31" s="247" t="s">
        <v>13</v>
      </c>
      <c r="Q31" s="247" t="s">
        <v>14</v>
      </c>
      <c r="R31" s="247" t="s">
        <v>15</v>
      </c>
      <c r="S31" s="247" t="s">
        <v>9</v>
      </c>
      <c r="T31" s="247" t="s">
        <v>10</v>
      </c>
      <c r="U31" s="247" t="s">
        <v>11</v>
      </c>
      <c r="V31" s="247" t="s">
        <v>12</v>
      </c>
      <c r="W31" s="247" t="s">
        <v>13</v>
      </c>
      <c r="X31" s="247" t="s">
        <v>14</v>
      </c>
      <c r="Y31" s="247" t="s">
        <v>15</v>
      </c>
      <c r="Z31" s="247" t="s">
        <v>9</v>
      </c>
      <c r="AA31" s="247" t="s">
        <v>10</v>
      </c>
      <c r="AB31" s="247" t="s">
        <v>11</v>
      </c>
      <c r="AC31" s="247" t="s">
        <v>12</v>
      </c>
      <c r="AD31" s="247" t="s">
        <v>13</v>
      </c>
      <c r="AE31" s="247" t="s">
        <v>14</v>
      </c>
      <c r="AF31" s="247" t="s">
        <v>15</v>
      </c>
      <c r="AG31" s="247" t="s">
        <v>9</v>
      </c>
      <c r="AH31" s="247" t="s">
        <v>10</v>
      </c>
      <c r="AI31" s="248"/>
      <c r="AJ31" s="248"/>
      <c r="AK31" s="24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</row>
    <row r="32" spans="1:62" s="249" customFormat="1" ht="26.25" customHeight="1">
      <c r="A32" s="255" t="s">
        <v>249</v>
      </c>
      <c r="B32" s="254" t="s">
        <v>250</v>
      </c>
      <c r="C32" s="273">
        <v>177095</v>
      </c>
      <c r="D32" s="256" t="s">
        <v>47</v>
      </c>
      <c r="E32" s="257" t="s">
        <v>48</v>
      </c>
      <c r="F32" s="258"/>
      <c r="G32" s="258"/>
      <c r="H32" s="257" t="s">
        <v>246</v>
      </c>
      <c r="I32" s="257"/>
      <c r="J32" s="271"/>
      <c r="K32" s="257" t="s">
        <v>48</v>
      </c>
      <c r="L32" s="257"/>
      <c r="M32" s="272"/>
      <c r="N32" s="258" t="s">
        <v>48</v>
      </c>
      <c r="O32" s="257"/>
      <c r="P32" s="257"/>
      <c r="Q32" s="257" t="s">
        <v>48</v>
      </c>
      <c r="R32" s="257"/>
      <c r="S32" s="258"/>
      <c r="T32" s="258" t="s">
        <v>48</v>
      </c>
      <c r="U32" s="258"/>
      <c r="V32" s="257"/>
      <c r="W32" s="257" t="s">
        <v>48</v>
      </c>
      <c r="X32" s="257"/>
      <c r="Y32" s="272"/>
      <c r="Z32" s="257" t="s">
        <v>48</v>
      </c>
      <c r="AA32" s="258"/>
      <c r="AB32" s="272"/>
      <c r="AC32" s="257" t="s">
        <v>48</v>
      </c>
      <c r="AD32" s="257"/>
      <c r="AE32" s="271"/>
      <c r="AF32" s="257" t="s">
        <v>48</v>
      </c>
      <c r="AG32" s="257"/>
      <c r="AH32" s="258"/>
      <c r="AI32" s="259">
        <f aca="true" t="shared" si="42" ref="AI32:AI33">AM32</f>
        <v>114</v>
      </c>
      <c r="AJ32" s="259">
        <f aca="true" t="shared" si="43" ref="AJ32:AJ33">AI32+AK32</f>
        <v>108</v>
      </c>
      <c r="AK32" s="259">
        <f aca="true" t="shared" si="44" ref="AK32:AK33">AN32</f>
        <v>-6</v>
      </c>
      <c r="AM32" s="260">
        <f aca="true" t="shared" si="45" ref="AM32:AM33">$AM$2-BI32</f>
        <v>114</v>
      </c>
      <c r="AN32" s="260">
        <f aca="true" t="shared" si="46" ref="AN32:AN33">(BJ32-AM32)</f>
        <v>-6</v>
      </c>
      <c r="AO32" s="146"/>
      <c r="AP32" s="251">
        <f aca="true" t="shared" si="47" ref="AP32:AP33">COUNTIF(E32:AH32,"M")</f>
        <v>0</v>
      </c>
      <c r="AQ32" s="251">
        <f aca="true" t="shared" si="48" ref="AQ32:AQ33">COUNTIF(E32:AH32,"T")</f>
        <v>0</v>
      </c>
      <c r="AR32" s="251">
        <f aca="true" t="shared" si="49" ref="AR32:AR33">COUNTIF(E32:AH32,"D")</f>
        <v>0</v>
      </c>
      <c r="AS32" s="251">
        <f aca="true" t="shared" si="50" ref="AS32:AS33">COUNTIF(E32:AH32,"P")</f>
        <v>0</v>
      </c>
      <c r="AT32" s="251">
        <f aca="true" t="shared" si="51" ref="AT32:AT33">COUNTIF(E32:AH32,"M/T")</f>
        <v>0</v>
      </c>
      <c r="AU32" s="251">
        <f aca="true" t="shared" si="52" ref="AU32:AU33">COUNTIF(E32:AH32,"I/I")</f>
        <v>0</v>
      </c>
      <c r="AV32" s="251">
        <f aca="true" t="shared" si="53" ref="AV32:AV33">COUNTIF(E32:AH32,"I")</f>
        <v>0</v>
      </c>
      <c r="AW32" s="251">
        <f aca="true" t="shared" si="54" ref="AW32:AW33">COUNTIF(E32:AH32,"I²")</f>
        <v>0</v>
      </c>
      <c r="AX32" s="251">
        <f aca="true" t="shared" si="55" ref="AX32:AX33">COUNTIF(E32:AH32,"SN")</f>
        <v>9</v>
      </c>
      <c r="AY32" s="251">
        <f aca="true" t="shared" si="56" ref="AY32:AY33">COUNTIF(E32:AH32,"Ma")</f>
        <v>0</v>
      </c>
      <c r="AZ32" s="251">
        <f aca="true" t="shared" si="57" ref="AZ32:AZ33">COUNTIF(E32:AH32,"Ta")</f>
        <v>0</v>
      </c>
      <c r="BA32" s="251">
        <f aca="true" t="shared" si="58" ref="BA32:BA33">COUNTIF(E32:AH32,"Da")</f>
        <v>0</v>
      </c>
      <c r="BB32" s="251">
        <f aca="true" t="shared" si="59" ref="BB32:BB33">COUNTIF(E32:AH32,"ti")</f>
        <v>0</v>
      </c>
      <c r="BC32" s="251">
        <f aca="true" t="shared" si="60" ref="BC32:BC33">COUNTIF(E32:AH32,"MTa")</f>
        <v>0</v>
      </c>
      <c r="BD32" s="250"/>
      <c r="BE32" s="250"/>
      <c r="BF32" s="250"/>
      <c r="BG32" s="250"/>
      <c r="BH32" s="250"/>
      <c r="BI32" s="251">
        <f aca="true" t="shared" si="61" ref="BI32:BI33">((BE32*6)+(BF32*6)+(BG32*6)+(BH32)+(BD32*6))</f>
        <v>0</v>
      </c>
      <c r="BJ32" s="261">
        <f aca="true" t="shared" si="62" ref="BJ32:BJ33">(AP32*6)+(AQ32*6)+(AR32*8)+(AS32*12)+(AT32*12)+(AU32*11.5)+(AV32*6)+(AW32*6)+(AX32*12)+(AY32*6)+(AZ32*6)+(BA32*8)+(BB32*12)+(BC32*11.5)</f>
        <v>108</v>
      </c>
    </row>
    <row r="33" spans="1:62" s="249" customFormat="1" ht="26.25" customHeight="1">
      <c r="A33" s="253">
        <v>426598</v>
      </c>
      <c r="B33" s="254" t="s">
        <v>251</v>
      </c>
      <c r="C33" s="253" t="s">
        <v>222</v>
      </c>
      <c r="D33" s="256" t="s">
        <v>47</v>
      </c>
      <c r="E33" s="257" t="s">
        <v>246</v>
      </c>
      <c r="F33" s="258"/>
      <c r="G33" s="258"/>
      <c r="H33" s="257" t="s">
        <v>48</v>
      </c>
      <c r="I33" s="257"/>
      <c r="J33" s="257"/>
      <c r="K33" s="257" t="s">
        <v>48</v>
      </c>
      <c r="L33" s="257"/>
      <c r="M33" s="258"/>
      <c r="N33" s="258" t="s">
        <v>48</v>
      </c>
      <c r="O33" s="257"/>
      <c r="P33" s="257"/>
      <c r="Q33" s="257" t="s">
        <v>48</v>
      </c>
      <c r="R33" s="257"/>
      <c r="S33" s="258"/>
      <c r="T33" s="258" t="s">
        <v>48</v>
      </c>
      <c r="U33" s="258"/>
      <c r="V33" s="257"/>
      <c r="W33" s="257" t="s">
        <v>48</v>
      </c>
      <c r="X33" s="257"/>
      <c r="Y33" s="258"/>
      <c r="Z33" s="257" t="s">
        <v>48</v>
      </c>
      <c r="AA33" s="258"/>
      <c r="AB33" s="258"/>
      <c r="AC33" s="257" t="s">
        <v>48</v>
      </c>
      <c r="AD33" s="257"/>
      <c r="AE33" s="257"/>
      <c r="AF33" s="257" t="s">
        <v>48</v>
      </c>
      <c r="AG33" s="257"/>
      <c r="AH33" s="258"/>
      <c r="AI33" s="259">
        <f t="shared" si="42"/>
        <v>114</v>
      </c>
      <c r="AJ33" s="259">
        <f t="shared" si="43"/>
        <v>108</v>
      </c>
      <c r="AK33" s="259">
        <f t="shared" si="44"/>
        <v>-6</v>
      </c>
      <c r="AM33" s="260">
        <f t="shared" si="45"/>
        <v>114</v>
      </c>
      <c r="AN33" s="260">
        <f t="shared" si="46"/>
        <v>-6</v>
      </c>
      <c r="AO33" s="146"/>
      <c r="AP33" s="251">
        <f t="shared" si="47"/>
        <v>0</v>
      </c>
      <c r="AQ33" s="251">
        <f t="shared" si="48"/>
        <v>0</v>
      </c>
      <c r="AR33" s="251">
        <f t="shared" si="49"/>
        <v>0</v>
      </c>
      <c r="AS33" s="251">
        <f t="shared" si="50"/>
        <v>0</v>
      </c>
      <c r="AT33" s="251">
        <f t="shared" si="51"/>
        <v>0</v>
      </c>
      <c r="AU33" s="251">
        <f t="shared" si="52"/>
        <v>0</v>
      </c>
      <c r="AV33" s="251">
        <f t="shared" si="53"/>
        <v>0</v>
      </c>
      <c r="AW33" s="251">
        <f t="shared" si="54"/>
        <v>0</v>
      </c>
      <c r="AX33" s="251">
        <f t="shared" si="55"/>
        <v>9</v>
      </c>
      <c r="AY33" s="251">
        <f t="shared" si="56"/>
        <v>0</v>
      </c>
      <c r="AZ33" s="251">
        <f t="shared" si="57"/>
        <v>0</v>
      </c>
      <c r="BA33" s="251">
        <f t="shared" si="58"/>
        <v>0</v>
      </c>
      <c r="BB33" s="251">
        <f t="shared" si="59"/>
        <v>0</v>
      </c>
      <c r="BC33" s="251">
        <f t="shared" si="60"/>
        <v>0</v>
      </c>
      <c r="BD33" s="250"/>
      <c r="BE33" s="250"/>
      <c r="BF33" s="250"/>
      <c r="BG33" s="250"/>
      <c r="BH33" s="250"/>
      <c r="BI33" s="251">
        <f t="shared" si="61"/>
        <v>0</v>
      </c>
      <c r="BJ33" s="261">
        <f t="shared" si="62"/>
        <v>108</v>
      </c>
    </row>
    <row r="34" spans="1:62" s="249" customFormat="1" ht="26.25" customHeight="1">
      <c r="A34" s="245" t="s">
        <v>1</v>
      </c>
      <c r="B34" s="246" t="s">
        <v>2</v>
      </c>
      <c r="C34" s="245" t="s">
        <v>201</v>
      </c>
      <c r="D34" s="245" t="s">
        <v>4</v>
      </c>
      <c r="E34" s="247">
        <v>1</v>
      </c>
      <c r="F34" s="247">
        <v>2</v>
      </c>
      <c r="G34" s="247">
        <v>3</v>
      </c>
      <c r="H34" s="247">
        <v>4</v>
      </c>
      <c r="I34" s="247">
        <v>5</v>
      </c>
      <c r="J34" s="247">
        <v>6</v>
      </c>
      <c r="K34" s="247">
        <v>7</v>
      </c>
      <c r="L34" s="247">
        <v>8</v>
      </c>
      <c r="M34" s="247">
        <v>9</v>
      </c>
      <c r="N34" s="247">
        <v>10</v>
      </c>
      <c r="O34" s="247">
        <v>11</v>
      </c>
      <c r="P34" s="247">
        <v>12</v>
      </c>
      <c r="Q34" s="247">
        <v>13</v>
      </c>
      <c r="R34" s="247">
        <v>14</v>
      </c>
      <c r="S34" s="247">
        <v>15</v>
      </c>
      <c r="T34" s="247">
        <v>16</v>
      </c>
      <c r="U34" s="247">
        <v>17</v>
      </c>
      <c r="V34" s="247">
        <v>18</v>
      </c>
      <c r="W34" s="247">
        <v>19</v>
      </c>
      <c r="X34" s="247">
        <v>20</v>
      </c>
      <c r="Y34" s="247">
        <v>21</v>
      </c>
      <c r="Z34" s="247">
        <v>22</v>
      </c>
      <c r="AA34" s="247">
        <v>23</v>
      </c>
      <c r="AB34" s="247">
        <v>24</v>
      </c>
      <c r="AC34" s="247">
        <v>25</v>
      </c>
      <c r="AD34" s="247">
        <v>26</v>
      </c>
      <c r="AE34" s="247">
        <v>27</v>
      </c>
      <c r="AF34" s="247">
        <v>28</v>
      </c>
      <c r="AG34" s="247">
        <v>29</v>
      </c>
      <c r="AH34" s="247">
        <v>30</v>
      </c>
      <c r="AI34" s="248" t="s">
        <v>5</v>
      </c>
      <c r="AJ34" s="248" t="s">
        <v>6</v>
      </c>
      <c r="AK34" s="248" t="s">
        <v>7</v>
      </c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</row>
    <row r="35" spans="1:62" s="249" customFormat="1" ht="26.25" customHeight="1">
      <c r="A35" s="245"/>
      <c r="B35" s="246" t="s">
        <v>202</v>
      </c>
      <c r="C35" s="245" t="s">
        <v>203</v>
      </c>
      <c r="D35" s="245"/>
      <c r="E35" s="247" t="s">
        <v>9</v>
      </c>
      <c r="F35" s="247" t="s">
        <v>10</v>
      </c>
      <c r="G35" s="247" t="s">
        <v>11</v>
      </c>
      <c r="H35" s="247" t="s">
        <v>12</v>
      </c>
      <c r="I35" s="247" t="s">
        <v>13</v>
      </c>
      <c r="J35" s="247" t="s">
        <v>14</v>
      </c>
      <c r="K35" s="247" t="s">
        <v>15</v>
      </c>
      <c r="L35" s="247" t="s">
        <v>9</v>
      </c>
      <c r="M35" s="247" t="s">
        <v>10</v>
      </c>
      <c r="N35" s="247" t="s">
        <v>11</v>
      </c>
      <c r="O35" s="247" t="s">
        <v>12</v>
      </c>
      <c r="P35" s="247" t="s">
        <v>13</v>
      </c>
      <c r="Q35" s="247" t="s">
        <v>14</v>
      </c>
      <c r="R35" s="247" t="s">
        <v>15</v>
      </c>
      <c r="S35" s="247" t="s">
        <v>9</v>
      </c>
      <c r="T35" s="247" t="s">
        <v>10</v>
      </c>
      <c r="U35" s="247" t="s">
        <v>11</v>
      </c>
      <c r="V35" s="247" t="s">
        <v>12</v>
      </c>
      <c r="W35" s="247" t="s">
        <v>13</v>
      </c>
      <c r="X35" s="247" t="s">
        <v>14</v>
      </c>
      <c r="Y35" s="247" t="s">
        <v>15</v>
      </c>
      <c r="Z35" s="247" t="s">
        <v>9</v>
      </c>
      <c r="AA35" s="247" t="s">
        <v>10</v>
      </c>
      <c r="AB35" s="247" t="s">
        <v>11</v>
      </c>
      <c r="AC35" s="247" t="s">
        <v>12</v>
      </c>
      <c r="AD35" s="247" t="s">
        <v>13</v>
      </c>
      <c r="AE35" s="247" t="s">
        <v>14</v>
      </c>
      <c r="AF35" s="247" t="s">
        <v>15</v>
      </c>
      <c r="AG35" s="247" t="s">
        <v>9</v>
      </c>
      <c r="AH35" s="247" t="s">
        <v>10</v>
      </c>
      <c r="AI35" s="248"/>
      <c r="AJ35" s="248"/>
      <c r="AK35" s="24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</row>
    <row r="36" spans="1:62" s="249" customFormat="1" ht="26.25" customHeight="1">
      <c r="A36" s="255" t="s">
        <v>252</v>
      </c>
      <c r="B36" s="254" t="s">
        <v>253</v>
      </c>
      <c r="C36" s="263"/>
      <c r="D36" s="256" t="s">
        <v>47</v>
      </c>
      <c r="E36" s="257"/>
      <c r="F36" s="258" t="s">
        <v>48</v>
      </c>
      <c r="G36" s="258"/>
      <c r="H36" s="257"/>
      <c r="I36" s="257" t="s">
        <v>48</v>
      </c>
      <c r="J36" s="257"/>
      <c r="K36" s="257"/>
      <c r="L36" s="257" t="s">
        <v>48</v>
      </c>
      <c r="M36" s="258"/>
      <c r="N36" s="258"/>
      <c r="O36" s="257" t="s">
        <v>48</v>
      </c>
      <c r="P36" s="257"/>
      <c r="Q36" s="257"/>
      <c r="R36" s="257" t="s">
        <v>48</v>
      </c>
      <c r="S36" s="258"/>
      <c r="T36" s="258"/>
      <c r="U36" s="258" t="s">
        <v>48</v>
      </c>
      <c r="V36" s="257"/>
      <c r="W36" s="257"/>
      <c r="X36" s="257" t="s">
        <v>48</v>
      </c>
      <c r="Y36" s="258"/>
      <c r="Z36" s="257"/>
      <c r="AA36" s="258" t="s">
        <v>48</v>
      </c>
      <c r="AB36" s="258"/>
      <c r="AC36" s="271"/>
      <c r="AD36" s="257" t="s">
        <v>48</v>
      </c>
      <c r="AE36" s="257"/>
      <c r="AF36" s="257"/>
      <c r="AG36" s="257" t="s">
        <v>246</v>
      </c>
      <c r="AH36" s="258"/>
      <c r="AI36" s="259">
        <f aca="true" t="shared" si="63" ref="AI36:AI37">AM36</f>
        <v>114</v>
      </c>
      <c r="AJ36" s="259">
        <f aca="true" t="shared" si="64" ref="AJ36:AJ37">AI36+AK36</f>
        <v>108</v>
      </c>
      <c r="AK36" s="259">
        <f aca="true" t="shared" si="65" ref="AK36:AK37">AN36</f>
        <v>-6</v>
      </c>
      <c r="AM36" s="260">
        <f aca="true" t="shared" si="66" ref="AM36:AM37">$AM$2-BI36</f>
        <v>114</v>
      </c>
      <c r="AN36" s="260">
        <f aca="true" t="shared" si="67" ref="AN36:AN37">(BJ36-AM36)</f>
        <v>-6</v>
      </c>
      <c r="AO36" s="146"/>
      <c r="AP36" s="251">
        <f aca="true" t="shared" si="68" ref="AP36:AP37">COUNTIF(E36:AH36,"M")</f>
        <v>0</v>
      </c>
      <c r="AQ36" s="251">
        <f aca="true" t="shared" si="69" ref="AQ36:AQ37">COUNTIF(E36:AH36,"T")</f>
        <v>0</v>
      </c>
      <c r="AR36" s="251">
        <f aca="true" t="shared" si="70" ref="AR36:AR37">COUNTIF(E36:AH36,"D")</f>
        <v>0</v>
      </c>
      <c r="AS36" s="251">
        <f aca="true" t="shared" si="71" ref="AS36:AS37">COUNTIF(E36:AH36,"P")</f>
        <v>0</v>
      </c>
      <c r="AT36" s="251">
        <f aca="true" t="shared" si="72" ref="AT36:AT37">COUNTIF(E36:AH36,"M/T")</f>
        <v>0</v>
      </c>
      <c r="AU36" s="251">
        <f aca="true" t="shared" si="73" ref="AU36:AU37">COUNTIF(E36:AH36,"I/I")</f>
        <v>0</v>
      </c>
      <c r="AV36" s="251">
        <f aca="true" t="shared" si="74" ref="AV36:AV37">COUNTIF(E36:AH36,"I")</f>
        <v>0</v>
      </c>
      <c r="AW36" s="251">
        <f aca="true" t="shared" si="75" ref="AW36:AW37">COUNTIF(E36:AH36,"I²")</f>
        <v>0</v>
      </c>
      <c r="AX36" s="251">
        <f aca="true" t="shared" si="76" ref="AX36:AX37">COUNTIF(E36:AH36,"SN")</f>
        <v>9</v>
      </c>
      <c r="AY36" s="251">
        <f aca="true" t="shared" si="77" ref="AY36:AY37">COUNTIF(E36:AH36,"Ma")</f>
        <v>0</v>
      </c>
      <c r="AZ36" s="251">
        <f aca="true" t="shared" si="78" ref="AZ36:AZ37">COUNTIF(E36:AH36,"Ta")</f>
        <v>0</v>
      </c>
      <c r="BA36" s="251">
        <f aca="true" t="shared" si="79" ref="BA36:BA37">COUNTIF(E36:AH36,"Da")</f>
        <v>0</v>
      </c>
      <c r="BB36" s="251">
        <f aca="true" t="shared" si="80" ref="BB36:BB37">COUNTIF(E36:AH36,"ti")</f>
        <v>0</v>
      </c>
      <c r="BC36" s="251">
        <f aca="true" t="shared" si="81" ref="BC36:BC37">COUNTIF(E36:AH36,"MTa")</f>
        <v>0</v>
      </c>
      <c r="BD36" s="250"/>
      <c r="BE36" s="250"/>
      <c r="BF36" s="250"/>
      <c r="BG36" s="250"/>
      <c r="BH36" s="250"/>
      <c r="BI36" s="251">
        <f aca="true" t="shared" si="82" ref="BI36:BI37">((BE36*6)+(BF36*6)+(BG36*6)+(BH36)+(BD36*6))</f>
        <v>0</v>
      </c>
      <c r="BJ36" s="261">
        <f aca="true" t="shared" si="83" ref="BJ36:BJ37">(AP36*6)+(AQ36*6)+(AR36*8)+(AS36*12)+(AT36*12)+(AU36*11.5)+(AV36*6)+(AW36*6)+(AX36*12)+(AY36*6)+(AZ36*6)+(BA36*8)+(BB36*12)+(BC36*11.5)</f>
        <v>108</v>
      </c>
    </row>
    <row r="37" spans="1:62" s="249" customFormat="1" ht="26.25" customHeight="1">
      <c r="A37" s="255">
        <v>426474</v>
      </c>
      <c r="B37" s="254" t="s">
        <v>254</v>
      </c>
      <c r="C37" s="263" t="s">
        <v>222</v>
      </c>
      <c r="D37" s="256" t="s">
        <v>47</v>
      </c>
      <c r="E37" s="257"/>
      <c r="F37" s="258" t="s">
        <v>48</v>
      </c>
      <c r="G37" s="258"/>
      <c r="H37" s="257"/>
      <c r="I37" s="257" t="s">
        <v>48</v>
      </c>
      <c r="J37" s="257"/>
      <c r="K37" s="257"/>
      <c r="L37" s="257" t="s">
        <v>48</v>
      </c>
      <c r="M37" s="258"/>
      <c r="N37" s="258"/>
      <c r="O37" s="257" t="s">
        <v>48</v>
      </c>
      <c r="P37" s="257"/>
      <c r="Q37" s="257"/>
      <c r="R37" s="257" t="s">
        <v>48</v>
      </c>
      <c r="S37" s="258"/>
      <c r="T37" s="258"/>
      <c r="U37" s="258" t="s">
        <v>48</v>
      </c>
      <c r="V37" s="257"/>
      <c r="W37" s="257"/>
      <c r="X37" s="257" t="s">
        <v>246</v>
      </c>
      <c r="Y37" s="258"/>
      <c r="Z37" s="257"/>
      <c r="AA37" s="258" t="s">
        <v>48</v>
      </c>
      <c r="AB37" s="258"/>
      <c r="AC37" s="257"/>
      <c r="AD37" s="257" t="s">
        <v>48</v>
      </c>
      <c r="AE37" s="257"/>
      <c r="AF37" s="257"/>
      <c r="AG37" s="257" t="s">
        <v>48</v>
      </c>
      <c r="AH37" s="258"/>
      <c r="AI37" s="259">
        <f t="shared" si="63"/>
        <v>114</v>
      </c>
      <c r="AJ37" s="259">
        <f t="shared" si="64"/>
        <v>108</v>
      </c>
      <c r="AK37" s="259">
        <f t="shared" si="65"/>
        <v>-6</v>
      </c>
      <c r="AM37" s="260">
        <f t="shared" si="66"/>
        <v>114</v>
      </c>
      <c r="AN37" s="260">
        <f t="shared" si="67"/>
        <v>-6</v>
      </c>
      <c r="AO37" s="146"/>
      <c r="AP37" s="251">
        <f t="shared" si="68"/>
        <v>0</v>
      </c>
      <c r="AQ37" s="251">
        <f t="shared" si="69"/>
        <v>0</v>
      </c>
      <c r="AR37" s="251">
        <f t="shared" si="70"/>
        <v>0</v>
      </c>
      <c r="AS37" s="251">
        <f t="shared" si="71"/>
        <v>0</v>
      </c>
      <c r="AT37" s="251">
        <f t="shared" si="72"/>
        <v>0</v>
      </c>
      <c r="AU37" s="251">
        <f t="shared" si="73"/>
        <v>0</v>
      </c>
      <c r="AV37" s="251">
        <f t="shared" si="74"/>
        <v>0</v>
      </c>
      <c r="AW37" s="251">
        <f t="shared" si="75"/>
        <v>0</v>
      </c>
      <c r="AX37" s="251">
        <f t="shared" si="76"/>
        <v>9</v>
      </c>
      <c r="AY37" s="251">
        <f t="shared" si="77"/>
        <v>0</v>
      </c>
      <c r="AZ37" s="251">
        <f t="shared" si="78"/>
        <v>0</v>
      </c>
      <c r="BA37" s="251">
        <f t="shared" si="79"/>
        <v>0</v>
      </c>
      <c r="BB37" s="251">
        <f t="shared" si="80"/>
        <v>0</v>
      </c>
      <c r="BC37" s="251">
        <f t="shared" si="81"/>
        <v>0</v>
      </c>
      <c r="BD37" s="250"/>
      <c r="BE37" s="250"/>
      <c r="BF37" s="250"/>
      <c r="BG37" s="250"/>
      <c r="BH37" s="250"/>
      <c r="BI37" s="251">
        <f t="shared" si="82"/>
        <v>0</v>
      </c>
      <c r="BJ37" s="261">
        <f t="shared" si="83"/>
        <v>108</v>
      </c>
    </row>
    <row r="38" spans="214:256" s="265" customFormat="1" ht="16.5" customHeight="1">
      <c r="HF38" s="274"/>
      <c r="HG38" s="274"/>
      <c r="HH38" s="274"/>
      <c r="HI38" s="274"/>
      <c r="HJ38" s="274"/>
      <c r="HK38" s="274"/>
      <c r="HL38" s="274"/>
      <c r="HM38" s="274"/>
      <c r="HN38" s="274"/>
      <c r="HO38" s="274"/>
      <c r="HP38" s="274"/>
      <c r="HQ38" s="274"/>
      <c r="HR38" s="274"/>
      <c r="HS38" s="274"/>
      <c r="HT38" s="274"/>
      <c r="HU38" s="274"/>
      <c r="HV38" s="274"/>
      <c r="HW38" s="274"/>
      <c r="HX38" s="274"/>
      <c r="HY38" s="274"/>
      <c r="HZ38" s="274"/>
      <c r="IA38" s="274"/>
      <c r="IB38" s="274"/>
      <c r="IC38" s="274"/>
      <c r="ID38" s="274"/>
      <c r="IE38" s="274"/>
      <c r="IF38" s="274"/>
      <c r="IG38" s="274"/>
      <c r="IH38" s="274"/>
      <c r="II38" s="274"/>
      <c r="IJ38" s="274"/>
      <c r="IK38" s="274"/>
      <c r="IL38" s="274"/>
      <c r="IM38" s="274"/>
      <c r="IN38" s="274"/>
      <c r="IO38" s="274"/>
      <c r="IP38" s="274"/>
      <c r="IQ38" s="274"/>
      <c r="IR38" s="274"/>
      <c r="IS38" s="274"/>
      <c r="IT38" s="274"/>
      <c r="IU38" s="274"/>
      <c r="IV38" s="274"/>
    </row>
    <row r="41" spans="1:11" ht="22.5" customHeight="1">
      <c r="A41" s="265" t="s">
        <v>255</v>
      </c>
      <c r="B41" s="265"/>
      <c r="D41" s="275" t="s">
        <v>256</v>
      </c>
      <c r="E41" s="275"/>
      <c r="F41" s="275"/>
      <c r="G41" s="275"/>
      <c r="H41" s="275"/>
      <c r="I41" s="275"/>
      <c r="J41" s="275"/>
      <c r="K41" s="275"/>
    </row>
    <row r="42" spans="1:11" ht="22.5" customHeight="1">
      <c r="A42" s="265" t="s">
        <v>257</v>
      </c>
      <c r="B42" s="265"/>
      <c r="D42" s="275" t="s">
        <v>258</v>
      </c>
      <c r="E42" s="275"/>
      <c r="F42" s="275"/>
      <c r="G42" s="275"/>
      <c r="H42" s="275"/>
      <c r="I42" s="275"/>
      <c r="J42" s="275"/>
      <c r="K42" s="275"/>
    </row>
    <row r="43" spans="1:11" ht="19.5" customHeight="1">
      <c r="A43" s="265" t="s">
        <v>259</v>
      </c>
      <c r="B43" s="265"/>
      <c r="D43" s="275" t="s">
        <v>260</v>
      </c>
      <c r="E43" s="275"/>
      <c r="F43" s="275"/>
      <c r="G43" s="275"/>
      <c r="H43" s="275"/>
      <c r="I43" s="275"/>
      <c r="J43" s="275"/>
      <c r="K43" s="275"/>
    </row>
    <row r="44" spans="1:11" ht="21" customHeight="1">
      <c r="A44" s="265" t="s">
        <v>261</v>
      </c>
      <c r="B44" s="265"/>
      <c r="D44" s="275" t="s">
        <v>262</v>
      </c>
      <c r="E44" s="275"/>
      <c r="F44" s="275"/>
      <c r="G44" s="275"/>
      <c r="H44" s="275"/>
      <c r="I44" s="275"/>
      <c r="J44" s="275"/>
      <c r="K44" s="275"/>
    </row>
    <row r="45" spans="1:2" ht="26.25" customHeight="1">
      <c r="A45" s="265"/>
      <c r="B45" s="265"/>
    </row>
    <row r="46" spans="1:2" ht="21" customHeight="1">
      <c r="A46" s="265"/>
      <c r="B46" s="265"/>
    </row>
    <row r="47" spans="1:4" s="238" customFormat="1" ht="16.5" customHeight="1">
      <c r="A47" s="265"/>
      <c r="B47" s="265"/>
      <c r="D47" s="239"/>
    </row>
    <row r="48" spans="1:16" s="238" customFormat="1" ht="16.5" customHeight="1">
      <c r="A48" s="265"/>
      <c r="B48" s="265"/>
      <c r="D48" s="239"/>
      <c r="P48" s="238" t="s">
        <v>263</v>
      </c>
    </row>
    <row r="49" spans="1:4" s="238" customFormat="1" ht="16.5" customHeight="1">
      <c r="A49" s="265"/>
      <c r="B49" s="265"/>
      <c r="D49" s="239"/>
    </row>
    <row r="50" spans="1:4" s="238" customFormat="1" ht="16.5" customHeight="1">
      <c r="A50" s="265"/>
      <c r="B50" s="265"/>
      <c r="D50" s="239"/>
    </row>
  </sheetData>
  <sheetProtection selectLockedCells="1" selectUnlockedCells="1"/>
  <mergeCells count="41">
    <mergeCell ref="A1:AI3"/>
    <mergeCell ref="D4:D5"/>
    <mergeCell ref="AI4:AI5"/>
    <mergeCell ref="AJ4:AJ5"/>
    <mergeCell ref="AK4:AK5"/>
    <mergeCell ref="D7:D8"/>
    <mergeCell ref="AI7:AI8"/>
    <mergeCell ref="AJ7:AJ8"/>
    <mergeCell ref="AK7:AK8"/>
    <mergeCell ref="P11:AH11"/>
    <mergeCell ref="D12:D13"/>
    <mergeCell ref="AI12:AI13"/>
    <mergeCell ref="AJ12:AJ13"/>
    <mergeCell ref="AK12:AK13"/>
    <mergeCell ref="D17:D18"/>
    <mergeCell ref="AI17:AI18"/>
    <mergeCell ref="AJ17:AJ18"/>
    <mergeCell ref="AK17:AK18"/>
    <mergeCell ref="E19:AH19"/>
    <mergeCell ref="R20:AH20"/>
    <mergeCell ref="D22:D23"/>
    <mergeCell ref="AI22:AI23"/>
    <mergeCell ref="AJ22:AJ23"/>
    <mergeCell ref="AK22:AK23"/>
    <mergeCell ref="AF24:AH24"/>
    <mergeCell ref="D26:D27"/>
    <mergeCell ref="AI26:AI27"/>
    <mergeCell ref="AJ26:AJ27"/>
    <mergeCell ref="AK26:AK27"/>
    <mergeCell ref="D30:D31"/>
    <mergeCell ref="AI30:AI31"/>
    <mergeCell ref="AJ30:AJ31"/>
    <mergeCell ref="AK30:AK31"/>
    <mergeCell ref="D34:D35"/>
    <mergeCell ref="AI34:AI35"/>
    <mergeCell ref="AJ34:AJ35"/>
    <mergeCell ref="AK34:AK35"/>
    <mergeCell ref="D41:K41"/>
    <mergeCell ref="D42:K42"/>
    <mergeCell ref="D43:K43"/>
    <mergeCell ref="D44:K44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8"/>
  <sheetViews>
    <sheetView workbookViewId="0" topLeftCell="A1">
      <selection activeCell="AR20" sqref="AR20"/>
    </sheetView>
  </sheetViews>
  <sheetFormatPr defaultColWidth="9.140625" defaultRowHeight="15.75" customHeight="1"/>
  <cols>
    <col min="1" max="1" width="11.8515625" style="238" customWidth="1"/>
    <col min="2" max="2" width="52.421875" style="238" customWidth="1"/>
    <col min="3" max="3" width="18.140625" style="276" customWidth="1"/>
    <col min="4" max="4" width="19.140625" style="239" customWidth="1"/>
    <col min="5" max="32" width="7.7109375" style="238" customWidth="1"/>
    <col min="33" max="33" width="7.140625" style="277" customWidth="1"/>
    <col min="34" max="34" width="6.8515625" style="277" customWidth="1"/>
    <col min="35" max="205" width="9.140625" style="238" customWidth="1"/>
    <col min="206" max="220" width="11.57421875" style="0" customWidth="1"/>
    <col min="221" max="221" width="5.421875" style="0" customWidth="1"/>
    <col min="222" max="222" width="20.7109375" style="0" customWidth="1"/>
    <col min="223" max="223" width="8.00390625" style="0" customWidth="1"/>
    <col min="224" max="224" width="6.8515625" style="0" customWidth="1"/>
    <col min="225" max="255" width="2.7109375" style="0" customWidth="1"/>
    <col min="256" max="16384" width="3.421875" style="0" customWidth="1"/>
  </cols>
  <sheetData>
    <row r="1" spans="1:256" s="276" customFormat="1" ht="40.5" customHeight="1">
      <c r="A1" s="278" t="s">
        <v>264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J1" s="279"/>
      <c r="AK1" s="279"/>
      <c r="AL1" s="279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59" s="282" customFormat="1" ht="30.75" customHeight="1">
      <c r="A2" s="281" t="s">
        <v>265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J2" s="283">
        <v>114</v>
      </c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</row>
    <row r="3" spans="1:59" s="282" customFormat="1" ht="25.5" customHeight="1">
      <c r="A3" s="284" t="s">
        <v>266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</row>
    <row r="4" spans="1:59" s="244" customFormat="1" ht="20.25" customHeight="1">
      <c r="A4" s="285" t="s">
        <v>1</v>
      </c>
      <c r="B4" s="286" t="s">
        <v>2</v>
      </c>
      <c r="C4" s="286" t="s">
        <v>129</v>
      </c>
      <c r="D4" s="286" t="s">
        <v>4</v>
      </c>
      <c r="E4" s="287">
        <v>1</v>
      </c>
      <c r="F4" s="287">
        <v>2</v>
      </c>
      <c r="G4" s="287">
        <v>3</v>
      </c>
      <c r="H4" s="287">
        <v>4</v>
      </c>
      <c r="I4" s="287">
        <v>5</v>
      </c>
      <c r="J4" s="287">
        <v>6</v>
      </c>
      <c r="K4" s="287">
        <v>7</v>
      </c>
      <c r="L4" s="287">
        <v>8</v>
      </c>
      <c r="M4" s="287">
        <v>9</v>
      </c>
      <c r="N4" s="287">
        <v>10</v>
      </c>
      <c r="O4" s="287">
        <v>11</v>
      </c>
      <c r="P4" s="287">
        <v>12</v>
      </c>
      <c r="Q4" s="287">
        <v>13</v>
      </c>
      <c r="R4" s="287">
        <v>14</v>
      </c>
      <c r="S4" s="287">
        <v>15</v>
      </c>
      <c r="T4" s="287">
        <v>16</v>
      </c>
      <c r="U4" s="287">
        <v>17</v>
      </c>
      <c r="V4" s="287">
        <v>18</v>
      </c>
      <c r="W4" s="287">
        <v>19</v>
      </c>
      <c r="X4" s="287">
        <v>20</v>
      </c>
      <c r="Y4" s="287">
        <v>21</v>
      </c>
      <c r="Z4" s="287">
        <v>22</v>
      </c>
      <c r="AA4" s="287">
        <v>23</v>
      </c>
      <c r="AB4" s="287">
        <v>24</v>
      </c>
      <c r="AC4" s="287">
        <v>25</v>
      </c>
      <c r="AD4" s="287">
        <v>26</v>
      </c>
      <c r="AE4" s="287">
        <v>27</v>
      </c>
      <c r="AF4" s="287">
        <v>28</v>
      </c>
      <c r="AG4" s="287">
        <v>29</v>
      </c>
      <c r="AH4" s="287">
        <v>30</v>
      </c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</row>
    <row r="5" spans="1:59" s="244" customFormat="1" ht="20.25" customHeight="1">
      <c r="A5" s="285"/>
      <c r="B5" s="286" t="s">
        <v>267</v>
      </c>
      <c r="C5" s="286" t="s">
        <v>203</v>
      </c>
      <c r="D5" s="286"/>
      <c r="E5" s="287" t="s">
        <v>9</v>
      </c>
      <c r="F5" s="287" t="s">
        <v>10</v>
      </c>
      <c r="G5" s="287" t="s">
        <v>11</v>
      </c>
      <c r="H5" s="287" t="s">
        <v>12</v>
      </c>
      <c r="I5" s="287" t="s">
        <v>13</v>
      </c>
      <c r="J5" s="287" t="s">
        <v>14</v>
      </c>
      <c r="K5" s="287" t="s">
        <v>15</v>
      </c>
      <c r="L5" s="287" t="s">
        <v>9</v>
      </c>
      <c r="M5" s="287" t="s">
        <v>10</v>
      </c>
      <c r="N5" s="287" t="s">
        <v>11</v>
      </c>
      <c r="O5" s="287" t="s">
        <v>12</v>
      </c>
      <c r="P5" s="287" t="s">
        <v>13</v>
      </c>
      <c r="Q5" s="287" t="s">
        <v>14</v>
      </c>
      <c r="R5" s="287" t="s">
        <v>15</v>
      </c>
      <c r="S5" s="287" t="s">
        <v>9</v>
      </c>
      <c r="T5" s="287" t="s">
        <v>10</v>
      </c>
      <c r="U5" s="287" t="s">
        <v>11</v>
      </c>
      <c r="V5" s="287" t="s">
        <v>12</v>
      </c>
      <c r="W5" s="287" t="s">
        <v>13</v>
      </c>
      <c r="X5" s="287" t="s">
        <v>14</v>
      </c>
      <c r="Y5" s="287" t="s">
        <v>15</v>
      </c>
      <c r="Z5" s="287" t="s">
        <v>9</v>
      </c>
      <c r="AA5" s="287" t="s">
        <v>10</v>
      </c>
      <c r="AB5" s="287" t="s">
        <v>11</v>
      </c>
      <c r="AC5" s="287" t="s">
        <v>12</v>
      </c>
      <c r="AD5" s="287" t="s">
        <v>13</v>
      </c>
      <c r="AE5" s="287" t="s">
        <v>14</v>
      </c>
      <c r="AF5" s="287" t="s">
        <v>15</v>
      </c>
      <c r="AG5" s="287" t="s">
        <v>9</v>
      </c>
      <c r="AH5" s="287" t="s">
        <v>10</v>
      </c>
      <c r="AJ5" s="288" t="s">
        <v>5</v>
      </c>
      <c r="AK5" s="288" t="s">
        <v>7</v>
      </c>
      <c r="AL5" s="289"/>
      <c r="AM5" s="290" t="s">
        <v>210</v>
      </c>
      <c r="AN5" s="290" t="s">
        <v>211</v>
      </c>
      <c r="AO5" s="290" t="s">
        <v>212</v>
      </c>
      <c r="AP5" s="290" t="s">
        <v>213</v>
      </c>
      <c r="AQ5" s="290" t="s">
        <v>146</v>
      </c>
      <c r="AR5" s="291" t="s">
        <v>22</v>
      </c>
      <c r="AS5" s="291" t="s">
        <v>41</v>
      </c>
      <c r="AT5" s="291" t="s">
        <v>204</v>
      </c>
      <c r="AU5" s="291" t="s">
        <v>40</v>
      </c>
      <c r="AV5" s="291" t="s">
        <v>97</v>
      </c>
      <c r="AW5" s="291" t="s">
        <v>93</v>
      </c>
      <c r="AX5" s="291" t="s">
        <v>98</v>
      </c>
      <c r="AY5" s="291" t="s">
        <v>79</v>
      </c>
      <c r="AZ5" s="291" t="s">
        <v>48</v>
      </c>
      <c r="BA5" s="291" t="s">
        <v>205</v>
      </c>
      <c r="BB5" s="291" t="s">
        <v>206</v>
      </c>
      <c r="BC5" s="291" t="s">
        <v>207</v>
      </c>
      <c r="BD5" s="291" t="s">
        <v>208</v>
      </c>
      <c r="BE5" s="291" t="s">
        <v>209</v>
      </c>
      <c r="BF5" s="292" t="s">
        <v>214</v>
      </c>
      <c r="BG5" s="292" t="s">
        <v>215</v>
      </c>
    </row>
    <row r="6" spans="1:59" s="244" customFormat="1" ht="20.25" customHeight="1">
      <c r="A6" s="293" t="s">
        <v>268</v>
      </c>
      <c r="B6" s="294" t="s">
        <v>269</v>
      </c>
      <c r="C6" s="293">
        <v>328016</v>
      </c>
      <c r="D6" s="295" t="s">
        <v>270</v>
      </c>
      <c r="E6" s="296" t="s">
        <v>40</v>
      </c>
      <c r="F6" s="297"/>
      <c r="G6" s="298" t="s">
        <v>40</v>
      </c>
      <c r="H6" s="299"/>
      <c r="I6" s="299"/>
      <c r="J6" s="299"/>
      <c r="K6" s="299"/>
      <c r="L6" s="299"/>
      <c r="M6" s="298" t="s">
        <v>40</v>
      </c>
      <c r="N6" s="298"/>
      <c r="O6" s="293"/>
      <c r="P6" s="293" t="s">
        <v>40</v>
      </c>
      <c r="Q6" s="299"/>
      <c r="R6" s="299"/>
      <c r="S6" s="298" t="s">
        <v>40</v>
      </c>
      <c r="T6" s="297"/>
      <c r="U6" s="297"/>
      <c r="V6" s="293" t="s">
        <v>40</v>
      </c>
      <c r="W6" s="293"/>
      <c r="X6" s="293"/>
      <c r="Y6" s="298" t="s">
        <v>40</v>
      </c>
      <c r="Z6" s="293"/>
      <c r="AA6" s="300" t="s">
        <v>41</v>
      </c>
      <c r="AB6" s="298" t="s">
        <v>40</v>
      </c>
      <c r="AC6" s="293"/>
      <c r="AD6" s="293"/>
      <c r="AE6" s="293" t="s">
        <v>40</v>
      </c>
      <c r="AF6" s="293"/>
      <c r="AG6" s="300" t="s">
        <v>40</v>
      </c>
      <c r="AH6" s="298" t="s">
        <v>40</v>
      </c>
      <c r="AJ6" s="301">
        <f aca="true" t="shared" si="0" ref="AJ6:AJ24">$AJ$2-BF6</f>
        <v>114</v>
      </c>
      <c r="AK6" s="302">
        <f aca="true" t="shared" si="1" ref="AK6:AK24">(BG6-AJ6)</f>
        <v>0</v>
      </c>
      <c r="AL6" s="289"/>
      <c r="AM6" s="290"/>
      <c r="AN6" s="290"/>
      <c r="AO6" s="290"/>
      <c r="AP6" s="290"/>
      <c r="AQ6" s="290"/>
      <c r="AR6" s="291">
        <f aca="true" t="shared" si="2" ref="AR6:AR24">COUNTIF(A6:AE6,"M")</f>
        <v>0</v>
      </c>
      <c r="AS6" s="291">
        <f aca="true" t="shared" si="3" ref="AS6:AS24">COUNTIF(A6:AE6,"T")</f>
        <v>1</v>
      </c>
      <c r="AT6" s="291">
        <f aca="true" t="shared" si="4" ref="AT6:AT24">COUNTIF(A6:AE6,"D")</f>
        <v>0</v>
      </c>
      <c r="AU6" s="291">
        <f aca="true" t="shared" si="5" ref="AU6:AU24">COUNTIF(A6:AE6,"P")</f>
        <v>9</v>
      </c>
      <c r="AV6" s="291">
        <f aca="true" t="shared" si="6" ref="AV6:AV24">COUNTIF(A6:AE6,"M/T")</f>
        <v>0</v>
      </c>
      <c r="AW6" s="291">
        <f aca="true" t="shared" si="7" ref="AW6:AW24">COUNTIF(A6:AE6,"I/I")</f>
        <v>0</v>
      </c>
      <c r="AX6" s="291">
        <f aca="true" t="shared" si="8" ref="AX6:AX24">COUNTIF(A6:AE6,"I")</f>
        <v>0</v>
      </c>
      <c r="AY6" s="291">
        <f aca="true" t="shared" si="9" ref="AY6:AY24">COUNTIF(A6:AE6,"I²")</f>
        <v>0</v>
      </c>
      <c r="AZ6" s="291">
        <f aca="true" t="shared" si="10" ref="AZ6:AZ24">COUNTIF(A6:AE6,"SN")</f>
        <v>0</v>
      </c>
      <c r="BA6" s="291">
        <f aca="true" t="shared" si="11" ref="BA6:BA24">COUNTIF(A6:AE6,"Ma")</f>
        <v>0</v>
      </c>
      <c r="BB6" s="291">
        <f aca="true" t="shared" si="12" ref="BB6:BB24">COUNTIF(A6:AE6,"Ta")</f>
        <v>0</v>
      </c>
      <c r="BC6" s="291">
        <f aca="true" t="shared" si="13" ref="BC6:BC24">COUNTIF(A6:AE6,"Da")</f>
        <v>0</v>
      </c>
      <c r="BD6" s="291">
        <f aca="true" t="shared" si="14" ref="BD6:BD24">COUNTIF(A6:AE6,"T/N")</f>
        <v>0</v>
      </c>
      <c r="BE6" s="291">
        <f aca="true" t="shared" si="15" ref="BE6:BE24">COUNTIF(A6:AE6,"M/N")</f>
        <v>0</v>
      </c>
      <c r="BF6" s="291">
        <f aca="true" t="shared" si="16" ref="BF6:BF24">((AN6*6)+(AO6*6)+(AP6*6)+(AQ6)+(AM6*6))</f>
        <v>0</v>
      </c>
      <c r="BG6" s="303">
        <f aca="true" t="shared" si="17" ref="BG6:BG24">(AR6*6)+(AS6*6)+(AT6*8)+(AU6*12)+(AV6*12)+(AW6*12)+(AX6*6)+(AY6*6)+(AZ6*12)+(BA6*6)+(BB6*6)+(BC6*8)+(BD6*18)+(BE6*18)</f>
        <v>114</v>
      </c>
    </row>
    <row r="7" spans="1:59" s="244" customFormat="1" ht="20.25" customHeight="1">
      <c r="A7" s="293" t="s">
        <v>271</v>
      </c>
      <c r="B7" s="294" t="s">
        <v>272</v>
      </c>
      <c r="C7" s="293" t="s">
        <v>273</v>
      </c>
      <c r="D7" s="295" t="s">
        <v>270</v>
      </c>
      <c r="E7" s="300" t="s">
        <v>22</v>
      </c>
      <c r="F7" s="298"/>
      <c r="G7" s="298" t="s">
        <v>40</v>
      </c>
      <c r="H7" s="293"/>
      <c r="I7" s="304"/>
      <c r="J7" s="296" t="s">
        <v>274</v>
      </c>
      <c r="K7" s="293"/>
      <c r="L7" s="293"/>
      <c r="M7" s="298" t="s">
        <v>40</v>
      </c>
      <c r="N7" s="298"/>
      <c r="O7" s="293"/>
      <c r="P7" s="304" t="s">
        <v>40</v>
      </c>
      <c r="Q7" s="293"/>
      <c r="R7" s="293"/>
      <c r="S7" s="305" t="s">
        <v>40</v>
      </c>
      <c r="T7" s="298"/>
      <c r="U7" s="298"/>
      <c r="V7" s="304" t="s">
        <v>40</v>
      </c>
      <c r="W7" s="293"/>
      <c r="X7" s="300" t="s">
        <v>22</v>
      </c>
      <c r="Y7" s="305" t="s">
        <v>40</v>
      </c>
      <c r="Z7" s="293"/>
      <c r="AA7" s="298"/>
      <c r="AB7" s="298" t="s">
        <v>40</v>
      </c>
      <c r="AC7" s="293"/>
      <c r="AD7" s="293"/>
      <c r="AE7" s="304" t="s">
        <v>40</v>
      </c>
      <c r="AF7" s="293"/>
      <c r="AG7" s="293"/>
      <c r="AH7" s="298" t="s">
        <v>40</v>
      </c>
      <c r="AJ7" s="301">
        <f t="shared" si="0"/>
        <v>114</v>
      </c>
      <c r="AK7" s="302">
        <f t="shared" si="1"/>
        <v>-6</v>
      </c>
      <c r="AL7" s="289"/>
      <c r="AM7" s="290"/>
      <c r="AN7" s="290"/>
      <c r="AO7" s="290"/>
      <c r="AP7" s="290"/>
      <c r="AQ7" s="290"/>
      <c r="AR7" s="291">
        <f t="shared" si="2"/>
        <v>2</v>
      </c>
      <c r="AS7" s="291">
        <f t="shared" si="3"/>
        <v>0</v>
      </c>
      <c r="AT7" s="291">
        <f t="shared" si="4"/>
        <v>0</v>
      </c>
      <c r="AU7" s="291">
        <f t="shared" si="5"/>
        <v>8</v>
      </c>
      <c r="AV7" s="291">
        <f t="shared" si="6"/>
        <v>0</v>
      </c>
      <c r="AW7" s="291">
        <f t="shared" si="7"/>
        <v>0</v>
      </c>
      <c r="AX7" s="291">
        <f t="shared" si="8"/>
        <v>0</v>
      </c>
      <c r="AY7" s="291">
        <f t="shared" si="9"/>
        <v>0</v>
      </c>
      <c r="AZ7" s="291">
        <f t="shared" si="10"/>
        <v>0</v>
      </c>
      <c r="BA7" s="291">
        <f t="shared" si="11"/>
        <v>0</v>
      </c>
      <c r="BB7" s="291">
        <f t="shared" si="12"/>
        <v>0</v>
      </c>
      <c r="BC7" s="291">
        <f t="shared" si="13"/>
        <v>0</v>
      </c>
      <c r="BD7" s="291">
        <f t="shared" si="14"/>
        <v>0</v>
      </c>
      <c r="BE7" s="291">
        <f t="shared" si="15"/>
        <v>0</v>
      </c>
      <c r="BF7" s="291">
        <f t="shared" si="16"/>
        <v>0</v>
      </c>
      <c r="BG7" s="303">
        <f t="shared" si="17"/>
        <v>108</v>
      </c>
    </row>
    <row r="8" spans="1:59" s="244" customFormat="1" ht="20.25" customHeight="1">
      <c r="A8" s="293" t="s">
        <v>275</v>
      </c>
      <c r="B8" s="294" t="s">
        <v>276</v>
      </c>
      <c r="C8" s="293" t="s">
        <v>277</v>
      </c>
      <c r="D8" s="295" t="s">
        <v>270</v>
      </c>
      <c r="E8" s="293"/>
      <c r="F8" s="298"/>
      <c r="G8" s="296" t="s">
        <v>274</v>
      </c>
      <c r="H8" s="293"/>
      <c r="I8" s="293"/>
      <c r="J8" s="293" t="s">
        <v>40</v>
      </c>
      <c r="K8" s="293"/>
      <c r="L8" s="293"/>
      <c r="M8" s="298" t="s">
        <v>40</v>
      </c>
      <c r="N8" s="298"/>
      <c r="O8" s="300" t="s">
        <v>22</v>
      </c>
      <c r="P8" s="293" t="s">
        <v>40</v>
      </c>
      <c r="Q8" s="293"/>
      <c r="R8" s="300" t="s">
        <v>41</v>
      </c>
      <c r="S8" s="298" t="s">
        <v>40</v>
      </c>
      <c r="T8" s="298"/>
      <c r="U8" s="298"/>
      <c r="V8" s="293" t="s">
        <v>40</v>
      </c>
      <c r="W8" s="300" t="s">
        <v>22</v>
      </c>
      <c r="X8" s="293"/>
      <c r="Y8" s="298" t="s">
        <v>40</v>
      </c>
      <c r="Z8" s="293"/>
      <c r="AA8" s="298"/>
      <c r="AB8" s="298" t="s">
        <v>40</v>
      </c>
      <c r="AC8" s="293"/>
      <c r="AD8" s="293"/>
      <c r="AE8" s="293" t="s">
        <v>40</v>
      </c>
      <c r="AF8" s="293"/>
      <c r="AG8" s="293"/>
      <c r="AH8" s="298" t="s">
        <v>40</v>
      </c>
      <c r="AJ8" s="301">
        <f t="shared" si="0"/>
        <v>114</v>
      </c>
      <c r="AK8" s="302">
        <f t="shared" si="1"/>
        <v>0</v>
      </c>
      <c r="AL8" s="289"/>
      <c r="AM8" s="290"/>
      <c r="AN8" s="290"/>
      <c r="AO8" s="290"/>
      <c r="AP8" s="290"/>
      <c r="AQ8" s="290"/>
      <c r="AR8" s="291">
        <f t="shared" si="2"/>
        <v>2</v>
      </c>
      <c r="AS8" s="291">
        <f t="shared" si="3"/>
        <v>1</v>
      </c>
      <c r="AT8" s="291">
        <f t="shared" si="4"/>
        <v>0</v>
      </c>
      <c r="AU8" s="291">
        <f t="shared" si="5"/>
        <v>8</v>
      </c>
      <c r="AV8" s="291">
        <f t="shared" si="6"/>
        <v>0</v>
      </c>
      <c r="AW8" s="291">
        <f t="shared" si="7"/>
        <v>0</v>
      </c>
      <c r="AX8" s="291">
        <f t="shared" si="8"/>
        <v>0</v>
      </c>
      <c r="AY8" s="291">
        <f t="shared" si="9"/>
        <v>0</v>
      </c>
      <c r="AZ8" s="291">
        <f t="shared" si="10"/>
        <v>0</v>
      </c>
      <c r="BA8" s="291">
        <f t="shared" si="11"/>
        <v>0</v>
      </c>
      <c r="BB8" s="291">
        <f t="shared" si="12"/>
        <v>0</v>
      </c>
      <c r="BC8" s="291">
        <f t="shared" si="13"/>
        <v>0</v>
      </c>
      <c r="BD8" s="291">
        <f t="shared" si="14"/>
        <v>0</v>
      </c>
      <c r="BE8" s="291">
        <f t="shared" si="15"/>
        <v>0</v>
      </c>
      <c r="BF8" s="291">
        <f t="shared" si="16"/>
        <v>0</v>
      </c>
      <c r="BG8" s="303">
        <f t="shared" si="17"/>
        <v>114</v>
      </c>
    </row>
    <row r="9" spans="1:59" s="244" customFormat="1" ht="20.25" customHeight="1">
      <c r="A9" s="293" t="s">
        <v>278</v>
      </c>
      <c r="B9" s="294" t="s">
        <v>279</v>
      </c>
      <c r="C9" s="293" t="s">
        <v>280</v>
      </c>
      <c r="D9" s="295" t="s">
        <v>270</v>
      </c>
      <c r="E9" s="306" t="s">
        <v>281</v>
      </c>
      <c r="F9" s="306"/>
      <c r="G9" s="306"/>
      <c r="H9" s="306"/>
      <c r="I9" s="306"/>
      <c r="J9" s="306"/>
      <c r="K9" s="306"/>
      <c r="L9" s="306"/>
      <c r="M9" s="306"/>
      <c r="N9" s="306"/>
      <c r="O9" s="293"/>
      <c r="P9" s="304" t="s">
        <v>40</v>
      </c>
      <c r="Q9" s="293"/>
      <c r="R9" s="293"/>
      <c r="S9" s="305" t="s">
        <v>40</v>
      </c>
      <c r="T9" s="300" t="s">
        <v>40</v>
      </c>
      <c r="U9" s="298"/>
      <c r="V9" s="304" t="s">
        <v>40</v>
      </c>
      <c r="W9" s="293"/>
      <c r="X9" s="293"/>
      <c r="Y9" s="296" t="s">
        <v>274</v>
      </c>
      <c r="Z9" s="293"/>
      <c r="AA9" s="298"/>
      <c r="AB9" s="298" t="s">
        <v>40</v>
      </c>
      <c r="AC9" s="293"/>
      <c r="AD9" s="293"/>
      <c r="AE9" s="304" t="s">
        <v>40</v>
      </c>
      <c r="AF9" s="300" t="s">
        <v>22</v>
      </c>
      <c r="AG9" s="293"/>
      <c r="AH9" s="298" t="s">
        <v>40</v>
      </c>
      <c r="AJ9" s="301">
        <f t="shared" si="0"/>
        <v>114</v>
      </c>
      <c r="AK9" s="302">
        <f t="shared" si="1"/>
        <v>-42</v>
      </c>
      <c r="AL9" s="289"/>
      <c r="AM9" s="290"/>
      <c r="AN9" s="290"/>
      <c r="AO9" s="290"/>
      <c r="AP9" s="290"/>
      <c r="AQ9" s="290"/>
      <c r="AR9" s="291">
        <f t="shared" si="2"/>
        <v>0</v>
      </c>
      <c r="AS9" s="291">
        <f t="shared" si="3"/>
        <v>0</v>
      </c>
      <c r="AT9" s="291">
        <f t="shared" si="4"/>
        <v>0</v>
      </c>
      <c r="AU9" s="291">
        <f t="shared" si="5"/>
        <v>6</v>
      </c>
      <c r="AV9" s="291">
        <f t="shared" si="6"/>
        <v>0</v>
      </c>
      <c r="AW9" s="291">
        <f t="shared" si="7"/>
        <v>0</v>
      </c>
      <c r="AX9" s="291">
        <f t="shared" si="8"/>
        <v>0</v>
      </c>
      <c r="AY9" s="291">
        <f t="shared" si="9"/>
        <v>0</v>
      </c>
      <c r="AZ9" s="291">
        <f t="shared" si="10"/>
        <v>0</v>
      </c>
      <c r="BA9" s="291">
        <f t="shared" si="11"/>
        <v>0</v>
      </c>
      <c r="BB9" s="291">
        <f t="shared" si="12"/>
        <v>0</v>
      </c>
      <c r="BC9" s="291">
        <f t="shared" si="13"/>
        <v>0</v>
      </c>
      <c r="BD9" s="291">
        <f t="shared" si="14"/>
        <v>0</v>
      </c>
      <c r="BE9" s="291">
        <f t="shared" si="15"/>
        <v>0</v>
      </c>
      <c r="BF9" s="291">
        <f t="shared" si="16"/>
        <v>0</v>
      </c>
      <c r="BG9" s="303">
        <f t="shared" si="17"/>
        <v>72</v>
      </c>
    </row>
    <row r="10" spans="1:59" s="244" customFormat="1" ht="20.25" customHeight="1">
      <c r="A10" s="293">
        <v>424366</v>
      </c>
      <c r="B10" s="294" t="s">
        <v>282</v>
      </c>
      <c r="C10" s="293" t="s">
        <v>222</v>
      </c>
      <c r="D10" s="295" t="s">
        <v>270</v>
      </c>
      <c r="E10" s="293"/>
      <c r="F10" s="298" t="s">
        <v>40</v>
      </c>
      <c r="G10" s="298"/>
      <c r="H10" s="293" t="s">
        <v>40</v>
      </c>
      <c r="I10" s="304"/>
      <c r="J10" s="304" t="s">
        <v>40</v>
      </c>
      <c r="K10" s="293"/>
      <c r="L10" s="293"/>
      <c r="M10" s="298"/>
      <c r="N10" s="298" t="s">
        <v>40</v>
      </c>
      <c r="O10" s="293"/>
      <c r="P10" s="304" t="s">
        <v>41</v>
      </c>
      <c r="Q10" s="293"/>
      <c r="R10" s="307" t="s">
        <v>283</v>
      </c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J10" s="301">
        <f t="shared" si="0"/>
        <v>114</v>
      </c>
      <c r="AK10" s="302">
        <f t="shared" si="1"/>
        <v>-60</v>
      </c>
      <c r="AL10" s="289"/>
      <c r="AM10" s="290"/>
      <c r="AN10" s="290"/>
      <c r="AO10" s="290"/>
      <c r="AP10" s="290"/>
      <c r="AQ10" s="290"/>
      <c r="AR10" s="291">
        <f t="shared" si="2"/>
        <v>0</v>
      </c>
      <c r="AS10" s="291">
        <f t="shared" si="3"/>
        <v>1</v>
      </c>
      <c r="AT10" s="291">
        <f t="shared" si="4"/>
        <v>0</v>
      </c>
      <c r="AU10" s="291">
        <f t="shared" si="5"/>
        <v>4</v>
      </c>
      <c r="AV10" s="291">
        <f t="shared" si="6"/>
        <v>0</v>
      </c>
      <c r="AW10" s="291">
        <f t="shared" si="7"/>
        <v>0</v>
      </c>
      <c r="AX10" s="291">
        <f t="shared" si="8"/>
        <v>0</v>
      </c>
      <c r="AY10" s="291">
        <f t="shared" si="9"/>
        <v>0</v>
      </c>
      <c r="AZ10" s="291">
        <f t="shared" si="10"/>
        <v>0</v>
      </c>
      <c r="BA10" s="291">
        <f t="shared" si="11"/>
        <v>0</v>
      </c>
      <c r="BB10" s="291">
        <f t="shared" si="12"/>
        <v>0</v>
      </c>
      <c r="BC10" s="291">
        <f t="shared" si="13"/>
        <v>0</v>
      </c>
      <c r="BD10" s="291">
        <f t="shared" si="14"/>
        <v>0</v>
      </c>
      <c r="BE10" s="291">
        <f t="shared" si="15"/>
        <v>0</v>
      </c>
      <c r="BF10" s="291">
        <f t="shared" si="16"/>
        <v>0</v>
      </c>
      <c r="BG10" s="303">
        <f t="shared" si="17"/>
        <v>54</v>
      </c>
    </row>
    <row r="11" spans="1:59" s="244" customFormat="1" ht="20.25" customHeight="1">
      <c r="A11" s="293" t="s">
        <v>284</v>
      </c>
      <c r="B11" s="294" t="s">
        <v>285</v>
      </c>
      <c r="C11" s="293">
        <v>152587</v>
      </c>
      <c r="D11" s="295" t="s">
        <v>270</v>
      </c>
      <c r="E11" s="293"/>
      <c r="F11" s="298"/>
      <c r="G11" s="298" t="s">
        <v>40</v>
      </c>
      <c r="H11" s="293"/>
      <c r="I11" s="304"/>
      <c r="J11" s="304" t="s">
        <v>40</v>
      </c>
      <c r="K11" s="293"/>
      <c r="L11" s="300" t="s">
        <v>40</v>
      </c>
      <c r="M11" s="308" t="s">
        <v>274</v>
      </c>
      <c r="N11" s="298"/>
      <c r="O11" s="293"/>
      <c r="P11" s="304" t="s">
        <v>40</v>
      </c>
      <c r="Q11" s="293"/>
      <c r="R11" s="293"/>
      <c r="S11" s="305" t="s">
        <v>40</v>
      </c>
      <c r="T11" s="298"/>
      <c r="U11" s="298"/>
      <c r="V11" s="304" t="s">
        <v>40</v>
      </c>
      <c r="W11" s="293"/>
      <c r="X11" s="293"/>
      <c r="Y11" s="305" t="s">
        <v>40</v>
      </c>
      <c r="Z11" s="293"/>
      <c r="AA11" s="298"/>
      <c r="AB11" s="298" t="s">
        <v>40</v>
      </c>
      <c r="AC11" s="293"/>
      <c r="AD11" s="293"/>
      <c r="AE11" s="304" t="s">
        <v>40</v>
      </c>
      <c r="AF11" s="293"/>
      <c r="AG11" s="293"/>
      <c r="AH11" s="298" t="s">
        <v>40</v>
      </c>
      <c r="AJ11" s="301">
        <f t="shared" si="0"/>
        <v>114</v>
      </c>
      <c r="AK11" s="302">
        <f t="shared" si="1"/>
        <v>-6</v>
      </c>
      <c r="AL11" s="289"/>
      <c r="AM11" s="290"/>
      <c r="AN11" s="290"/>
      <c r="AO11" s="290"/>
      <c r="AP11" s="290"/>
      <c r="AQ11" s="290"/>
      <c r="AR11" s="291">
        <f t="shared" si="2"/>
        <v>0</v>
      </c>
      <c r="AS11" s="291">
        <f t="shared" si="3"/>
        <v>0</v>
      </c>
      <c r="AT11" s="291">
        <f t="shared" si="4"/>
        <v>0</v>
      </c>
      <c r="AU11" s="291">
        <f t="shared" si="5"/>
        <v>9</v>
      </c>
      <c r="AV11" s="291">
        <f t="shared" si="6"/>
        <v>0</v>
      </c>
      <c r="AW11" s="291">
        <f t="shared" si="7"/>
        <v>0</v>
      </c>
      <c r="AX11" s="291">
        <f t="shared" si="8"/>
        <v>0</v>
      </c>
      <c r="AY11" s="291">
        <f t="shared" si="9"/>
        <v>0</v>
      </c>
      <c r="AZ11" s="291">
        <f t="shared" si="10"/>
        <v>0</v>
      </c>
      <c r="BA11" s="291">
        <f t="shared" si="11"/>
        <v>0</v>
      </c>
      <c r="BB11" s="291">
        <f t="shared" si="12"/>
        <v>0</v>
      </c>
      <c r="BC11" s="291">
        <f t="shared" si="13"/>
        <v>0</v>
      </c>
      <c r="BD11" s="291">
        <f t="shared" si="14"/>
        <v>0</v>
      </c>
      <c r="BE11" s="291">
        <f t="shared" si="15"/>
        <v>0</v>
      </c>
      <c r="BF11" s="291">
        <f t="shared" si="16"/>
        <v>0</v>
      </c>
      <c r="BG11" s="303">
        <f t="shared" si="17"/>
        <v>108</v>
      </c>
    </row>
    <row r="12" spans="1:59" s="244" customFormat="1" ht="20.25" customHeight="1">
      <c r="A12" s="293" t="s">
        <v>286</v>
      </c>
      <c r="B12" s="294" t="s">
        <v>287</v>
      </c>
      <c r="C12" s="293">
        <v>596143</v>
      </c>
      <c r="D12" s="295" t="s">
        <v>288</v>
      </c>
      <c r="E12" s="299"/>
      <c r="F12" s="298"/>
      <c r="G12" s="298" t="s">
        <v>40</v>
      </c>
      <c r="H12" s="293" t="s">
        <v>41</v>
      </c>
      <c r="I12" s="293" t="s">
        <v>41</v>
      </c>
      <c r="J12" s="304"/>
      <c r="K12" s="293" t="s">
        <v>41</v>
      </c>
      <c r="L12" s="293"/>
      <c r="M12" s="298" t="s">
        <v>40</v>
      </c>
      <c r="N12" s="298"/>
      <c r="O12" s="293" t="s">
        <v>41</v>
      </c>
      <c r="P12" s="308" t="s">
        <v>274</v>
      </c>
      <c r="Q12" s="293"/>
      <c r="R12" s="293" t="s">
        <v>41</v>
      </c>
      <c r="S12" s="305"/>
      <c r="T12" s="298"/>
      <c r="U12" s="298"/>
      <c r="V12" s="296" t="s">
        <v>274</v>
      </c>
      <c r="W12" s="293" t="s">
        <v>41</v>
      </c>
      <c r="X12" s="293"/>
      <c r="Y12" s="305"/>
      <c r="Z12" s="293"/>
      <c r="AA12" s="298"/>
      <c r="AB12" s="298" t="s">
        <v>40</v>
      </c>
      <c r="AC12" s="293" t="s">
        <v>41</v>
      </c>
      <c r="AD12" s="293" t="s">
        <v>41</v>
      </c>
      <c r="AE12" s="304"/>
      <c r="AF12" s="308" t="s">
        <v>274</v>
      </c>
      <c r="AG12" s="293"/>
      <c r="AH12" s="298" t="s">
        <v>40</v>
      </c>
      <c r="AJ12" s="301">
        <f t="shared" si="0"/>
        <v>114</v>
      </c>
      <c r="AK12" s="302">
        <f t="shared" si="1"/>
        <v>-30</v>
      </c>
      <c r="AL12" s="289"/>
      <c r="AM12" s="290"/>
      <c r="AN12" s="290"/>
      <c r="AO12" s="290"/>
      <c r="AP12" s="290"/>
      <c r="AQ12" s="290"/>
      <c r="AR12" s="291">
        <f t="shared" si="2"/>
        <v>0</v>
      </c>
      <c r="AS12" s="291">
        <f t="shared" si="3"/>
        <v>8</v>
      </c>
      <c r="AT12" s="291">
        <f t="shared" si="4"/>
        <v>0</v>
      </c>
      <c r="AU12" s="291">
        <f t="shared" si="5"/>
        <v>3</v>
      </c>
      <c r="AV12" s="291">
        <f t="shared" si="6"/>
        <v>0</v>
      </c>
      <c r="AW12" s="291">
        <f t="shared" si="7"/>
        <v>0</v>
      </c>
      <c r="AX12" s="291">
        <f t="shared" si="8"/>
        <v>0</v>
      </c>
      <c r="AY12" s="291">
        <f t="shared" si="9"/>
        <v>0</v>
      </c>
      <c r="AZ12" s="291">
        <f t="shared" si="10"/>
        <v>0</v>
      </c>
      <c r="BA12" s="291">
        <f t="shared" si="11"/>
        <v>0</v>
      </c>
      <c r="BB12" s="291">
        <f t="shared" si="12"/>
        <v>0</v>
      </c>
      <c r="BC12" s="291">
        <f t="shared" si="13"/>
        <v>0</v>
      </c>
      <c r="BD12" s="291">
        <f t="shared" si="14"/>
        <v>0</v>
      </c>
      <c r="BE12" s="291">
        <f t="shared" si="15"/>
        <v>0</v>
      </c>
      <c r="BF12" s="291">
        <f t="shared" si="16"/>
        <v>0</v>
      </c>
      <c r="BG12" s="303">
        <f t="shared" si="17"/>
        <v>84</v>
      </c>
    </row>
    <row r="13" spans="1:59" s="244" customFormat="1" ht="20.25" customHeight="1">
      <c r="A13" s="293" t="s">
        <v>289</v>
      </c>
      <c r="B13" s="294" t="s">
        <v>290</v>
      </c>
      <c r="C13" s="309" t="s">
        <v>222</v>
      </c>
      <c r="D13" s="295" t="s">
        <v>270</v>
      </c>
      <c r="E13" s="308" t="s">
        <v>274</v>
      </c>
      <c r="F13" s="298"/>
      <c r="G13" s="307" t="s">
        <v>226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J13" s="301">
        <f t="shared" si="0"/>
        <v>114</v>
      </c>
      <c r="AK13" s="302">
        <f t="shared" si="1"/>
        <v>-114</v>
      </c>
      <c r="AL13" s="289"/>
      <c r="AM13" s="290"/>
      <c r="AN13" s="290"/>
      <c r="AO13" s="290"/>
      <c r="AP13" s="290"/>
      <c r="AQ13" s="290"/>
      <c r="AR13" s="291">
        <f t="shared" si="2"/>
        <v>0</v>
      </c>
      <c r="AS13" s="291">
        <f t="shared" si="3"/>
        <v>0</v>
      </c>
      <c r="AT13" s="291">
        <f t="shared" si="4"/>
        <v>0</v>
      </c>
      <c r="AU13" s="291">
        <f t="shared" si="5"/>
        <v>0</v>
      </c>
      <c r="AV13" s="291">
        <f t="shared" si="6"/>
        <v>0</v>
      </c>
      <c r="AW13" s="291">
        <f t="shared" si="7"/>
        <v>0</v>
      </c>
      <c r="AX13" s="291">
        <f t="shared" si="8"/>
        <v>0</v>
      </c>
      <c r="AY13" s="291">
        <f t="shared" si="9"/>
        <v>0</v>
      </c>
      <c r="AZ13" s="291">
        <f t="shared" si="10"/>
        <v>0</v>
      </c>
      <c r="BA13" s="291">
        <f t="shared" si="11"/>
        <v>0</v>
      </c>
      <c r="BB13" s="291">
        <f t="shared" si="12"/>
        <v>0</v>
      </c>
      <c r="BC13" s="291">
        <f t="shared" si="13"/>
        <v>0</v>
      </c>
      <c r="BD13" s="291">
        <f t="shared" si="14"/>
        <v>0</v>
      </c>
      <c r="BE13" s="291">
        <f t="shared" si="15"/>
        <v>0</v>
      </c>
      <c r="BF13" s="291">
        <f t="shared" si="16"/>
        <v>0</v>
      </c>
      <c r="BG13" s="303">
        <f t="shared" si="17"/>
        <v>0</v>
      </c>
    </row>
    <row r="14" spans="1:59" s="244" customFormat="1" ht="20.25" customHeight="1">
      <c r="A14" s="293" t="s">
        <v>291</v>
      </c>
      <c r="B14" s="294" t="s">
        <v>292</v>
      </c>
      <c r="C14" s="293"/>
      <c r="D14" s="295" t="s">
        <v>270</v>
      </c>
      <c r="E14" s="293"/>
      <c r="F14" s="298" t="s">
        <v>40</v>
      </c>
      <c r="G14" s="298" t="s">
        <v>40</v>
      </c>
      <c r="H14" s="293"/>
      <c r="I14" s="293" t="s">
        <v>22</v>
      </c>
      <c r="J14" s="293" t="s">
        <v>40</v>
      </c>
      <c r="K14" s="293"/>
      <c r="L14" s="293"/>
      <c r="M14" s="298"/>
      <c r="N14" s="298"/>
      <c r="O14" s="293"/>
      <c r="P14" s="306" t="s">
        <v>293</v>
      </c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J14" s="301">
        <f t="shared" si="0"/>
        <v>114</v>
      </c>
      <c r="AK14" s="302">
        <f t="shared" si="1"/>
        <v>-72</v>
      </c>
      <c r="AL14" s="289"/>
      <c r="AM14" s="290"/>
      <c r="AN14" s="290"/>
      <c r="AO14" s="290"/>
      <c r="AP14" s="290"/>
      <c r="AQ14" s="290"/>
      <c r="AR14" s="291">
        <f t="shared" si="2"/>
        <v>1</v>
      </c>
      <c r="AS14" s="291">
        <f t="shared" si="3"/>
        <v>0</v>
      </c>
      <c r="AT14" s="291">
        <f t="shared" si="4"/>
        <v>0</v>
      </c>
      <c r="AU14" s="291">
        <f t="shared" si="5"/>
        <v>3</v>
      </c>
      <c r="AV14" s="291">
        <f t="shared" si="6"/>
        <v>0</v>
      </c>
      <c r="AW14" s="291">
        <f t="shared" si="7"/>
        <v>0</v>
      </c>
      <c r="AX14" s="291">
        <f t="shared" si="8"/>
        <v>0</v>
      </c>
      <c r="AY14" s="291">
        <f t="shared" si="9"/>
        <v>0</v>
      </c>
      <c r="AZ14" s="291">
        <f t="shared" si="10"/>
        <v>0</v>
      </c>
      <c r="BA14" s="291">
        <f t="shared" si="11"/>
        <v>0</v>
      </c>
      <c r="BB14" s="291">
        <f t="shared" si="12"/>
        <v>0</v>
      </c>
      <c r="BC14" s="291">
        <f t="shared" si="13"/>
        <v>0</v>
      </c>
      <c r="BD14" s="291">
        <f t="shared" si="14"/>
        <v>0</v>
      </c>
      <c r="BE14" s="291">
        <f t="shared" si="15"/>
        <v>0</v>
      </c>
      <c r="BF14" s="291">
        <f t="shared" si="16"/>
        <v>0</v>
      </c>
      <c r="BG14" s="303">
        <f t="shared" si="17"/>
        <v>42</v>
      </c>
    </row>
    <row r="15" spans="1:59" s="244" customFormat="1" ht="20.25" customHeight="1">
      <c r="A15" s="293" t="s">
        <v>294</v>
      </c>
      <c r="B15" s="294" t="s">
        <v>295</v>
      </c>
      <c r="C15" s="293" t="s">
        <v>296</v>
      </c>
      <c r="D15" s="295" t="s">
        <v>270</v>
      </c>
      <c r="E15" s="299"/>
      <c r="F15" s="297"/>
      <c r="G15" s="298" t="s">
        <v>40</v>
      </c>
      <c r="H15" s="293"/>
      <c r="I15" s="304"/>
      <c r="J15" s="304" t="s">
        <v>40</v>
      </c>
      <c r="K15" s="293"/>
      <c r="L15" s="293"/>
      <c r="M15" s="298" t="s">
        <v>40</v>
      </c>
      <c r="N15" s="298"/>
      <c r="O15" s="293"/>
      <c r="P15" s="304" t="s">
        <v>40</v>
      </c>
      <c r="Q15" s="293"/>
      <c r="R15" s="293"/>
      <c r="S15" s="296" t="s">
        <v>274</v>
      </c>
      <c r="T15" s="298"/>
      <c r="U15" s="300" t="s">
        <v>40</v>
      </c>
      <c r="V15" s="304" t="s">
        <v>40</v>
      </c>
      <c r="W15" s="293"/>
      <c r="X15" s="300" t="s">
        <v>40</v>
      </c>
      <c r="Y15" s="305" t="s">
        <v>40</v>
      </c>
      <c r="Z15" s="293"/>
      <c r="AA15" s="298"/>
      <c r="AB15" s="298" t="s">
        <v>40</v>
      </c>
      <c r="AC15" s="293"/>
      <c r="AD15" s="293"/>
      <c r="AE15" s="304" t="s">
        <v>40</v>
      </c>
      <c r="AF15" s="293"/>
      <c r="AG15" s="293"/>
      <c r="AH15" s="298" t="s">
        <v>40</v>
      </c>
      <c r="AJ15" s="301">
        <f t="shared" si="0"/>
        <v>114</v>
      </c>
      <c r="AK15" s="302">
        <f t="shared" si="1"/>
        <v>6</v>
      </c>
      <c r="AL15" s="289"/>
      <c r="AM15" s="290"/>
      <c r="AN15" s="290"/>
      <c r="AO15" s="290"/>
      <c r="AP15" s="290"/>
      <c r="AQ15" s="290"/>
      <c r="AR15" s="291">
        <f t="shared" si="2"/>
        <v>0</v>
      </c>
      <c r="AS15" s="291">
        <f t="shared" si="3"/>
        <v>0</v>
      </c>
      <c r="AT15" s="291">
        <f t="shared" si="4"/>
        <v>0</v>
      </c>
      <c r="AU15" s="291">
        <f t="shared" si="5"/>
        <v>10</v>
      </c>
      <c r="AV15" s="291">
        <f t="shared" si="6"/>
        <v>0</v>
      </c>
      <c r="AW15" s="291">
        <f t="shared" si="7"/>
        <v>0</v>
      </c>
      <c r="AX15" s="291">
        <f t="shared" si="8"/>
        <v>0</v>
      </c>
      <c r="AY15" s="291">
        <f t="shared" si="9"/>
        <v>0</v>
      </c>
      <c r="AZ15" s="291">
        <f t="shared" si="10"/>
        <v>0</v>
      </c>
      <c r="BA15" s="291">
        <f t="shared" si="11"/>
        <v>0</v>
      </c>
      <c r="BB15" s="291">
        <f t="shared" si="12"/>
        <v>0</v>
      </c>
      <c r="BC15" s="291">
        <f t="shared" si="13"/>
        <v>0</v>
      </c>
      <c r="BD15" s="291">
        <f t="shared" si="14"/>
        <v>0</v>
      </c>
      <c r="BE15" s="291">
        <f t="shared" si="15"/>
        <v>0</v>
      </c>
      <c r="BF15" s="291">
        <f t="shared" si="16"/>
        <v>0</v>
      </c>
      <c r="BG15" s="303">
        <f t="shared" si="17"/>
        <v>120</v>
      </c>
    </row>
    <row r="16" spans="1:59" s="244" customFormat="1" ht="20.25" customHeight="1">
      <c r="A16" s="293" t="s">
        <v>297</v>
      </c>
      <c r="B16" s="294" t="s">
        <v>298</v>
      </c>
      <c r="C16" s="293" t="s">
        <v>299</v>
      </c>
      <c r="D16" s="295" t="s">
        <v>270</v>
      </c>
      <c r="E16" s="310"/>
      <c r="F16" s="297"/>
      <c r="G16" s="298" t="s">
        <v>40</v>
      </c>
      <c r="H16" s="293"/>
      <c r="I16" s="308" t="s">
        <v>274</v>
      </c>
      <c r="J16" s="293" t="s">
        <v>40</v>
      </c>
      <c r="K16" s="293"/>
      <c r="L16" s="293"/>
      <c r="M16" s="298" t="s">
        <v>40</v>
      </c>
      <c r="N16" s="298"/>
      <c r="O16" s="293"/>
      <c r="P16" s="293" t="s">
        <v>40</v>
      </c>
      <c r="Q16" s="293"/>
      <c r="R16" s="293"/>
      <c r="S16" s="298"/>
      <c r="T16" s="298"/>
      <c r="U16" s="298"/>
      <c r="V16" s="293" t="s">
        <v>40</v>
      </c>
      <c r="W16" s="293"/>
      <c r="X16" s="293"/>
      <c r="Y16" s="298" t="s">
        <v>40</v>
      </c>
      <c r="Z16" s="293"/>
      <c r="AA16" s="298"/>
      <c r="AB16" s="298" t="s">
        <v>40</v>
      </c>
      <c r="AC16" s="293"/>
      <c r="AD16" s="293"/>
      <c r="AE16" s="293" t="s">
        <v>40</v>
      </c>
      <c r="AF16" s="293"/>
      <c r="AG16" s="293"/>
      <c r="AH16" s="298" t="s">
        <v>40</v>
      </c>
      <c r="AJ16" s="301">
        <f t="shared" si="0"/>
        <v>114</v>
      </c>
      <c r="AK16" s="302">
        <f t="shared" si="1"/>
        <v>-18</v>
      </c>
      <c r="AL16" s="289"/>
      <c r="AM16" s="290"/>
      <c r="AN16" s="290"/>
      <c r="AO16" s="290"/>
      <c r="AP16" s="290"/>
      <c r="AQ16" s="290"/>
      <c r="AR16" s="291">
        <f t="shared" si="2"/>
        <v>0</v>
      </c>
      <c r="AS16" s="291">
        <f t="shared" si="3"/>
        <v>0</v>
      </c>
      <c r="AT16" s="291">
        <f t="shared" si="4"/>
        <v>0</v>
      </c>
      <c r="AU16" s="291">
        <f t="shared" si="5"/>
        <v>8</v>
      </c>
      <c r="AV16" s="291">
        <f t="shared" si="6"/>
        <v>0</v>
      </c>
      <c r="AW16" s="291">
        <f t="shared" si="7"/>
        <v>0</v>
      </c>
      <c r="AX16" s="291">
        <f t="shared" si="8"/>
        <v>0</v>
      </c>
      <c r="AY16" s="291">
        <f t="shared" si="9"/>
        <v>0</v>
      </c>
      <c r="AZ16" s="291">
        <f t="shared" si="10"/>
        <v>0</v>
      </c>
      <c r="BA16" s="291">
        <f t="shared" si="11"/>
        <v>0</v>
      </c>
      <c r="BB16" s="291">
        <f t="shared" si="12"/>
        <v>0</v>
      </c>
      <c r="BC16" s="291">
        <f t="shared" si="13"/>
        <v>0</v>
      </c>
      <c r="BD16" s="291">
        <f t="shared" si="14"/>
        <v>0</v>
      </c>
      <c r="BE16" s="291">
        <f t="shared" si="15"/>
        <v>0</v>
      </c>
      <c r="BF16" s="291">
        <f t="shared" si="16"/>
        <v>0</v>
      </c>
      <c r="BG16" s="303">
        <f t="shared" si="17"/>
        <v>96</v>
      </c>
    </row>
    <row r="17" spans="1:59" s="244" customFormat="1" ht="20.25" customHeight="1">
      <c r="A17" s="293" t="s">
        <v>300</v>
      </c>
      <c r="B17" s="294" t="s">
        <v>301</v>
      </c>
      <c r="C17" s="293">
        <v>645401</v>
      </c>
      <c r="D17" s="295" t="s">
        <v>270</v>
      </c>
      <c r="E17" s="299"/>
      <c r="F17" s="298"/>
      <c r="G17" s="298" t="s">
        <v>40</v>
      </c>
      <c r="H17" s="293"/>
      <c r="I17" s="304"/>
      <c r="J17" s="304" t="s">
        <v>40</v>
      </c>
      <c r="K17" s="293"/>
      <c r="L17" s="293"/>
      <c r="M17" s="298" t="s">
        <v>40</v>
      </c>
      <c r="N17" s="298"/>
      <c r="O17" s="293"/>
      <c r="P17" s="304" t="s">
        <v>40</v>
      </c>
      <c r="Q17" s="293"/>
      <c r="R17" s="300" t="s">
        <v>41</v>
      </c>
      <c r="S17" s="305" t="s">
        <v>40</v>
      </c>
      <c r="T17" s="300" t="s">
        <v>40</v>
      </c>
      <c r="U17" s="298"/>
      <c r="V17" s="304" t="s">
        <v>40</v>
      </c>
      <c r="W17" s="293"/>
      <c r="X17" s="300" t="s">
        <v>41</v>
      </c>
      <c r="Y17" s="305" t="s">
        <v>40</v>
      </c>
      <c r="Z17" s="293"/>
      <c r="AA17" s="298"/>
      <c r="AB17" s="308" t="s">
        <v>274</v>
      </c>
      <c r="AC17" s="293"/>
      <c r="AD17" s="293"/>
      <c r="AE17" s="304" t="s">
        <v>40</v>
      </c>
      <c r="AF17" s="300" t="s">
        <v>41</v>
      </c>
      <c r="AG17" s="293"/>
      <c r="AH17" s="298" t="s">
        <v>40</v>
      </c>
      <c r="AJ17" s="301">
        <f t="shared" si="0"/>
        <v>114</v>
      </c>
      <c r="AK17" s="302">
        <f t="shared" si="1"/>
        <v>6</v>
      </c>
      <c r="AL17" s="289"/>
      <c r="AM17" s="290"/>
      <c r="AN17" s="290"/>
      <c r="AO17" s="290"/>
      <c r="AP17" s="290"/>
      <c r="AQ17" s="290"/>
      <c r="AR17" s="291">
        <f t="shared" si="2"/>
        <v>0</v>
      </c>
      <c r="AS17" s="291">
        <f t="shared" si="3"/>
        <v>2</v>
      </c>
      <c r="AT17" s="291">
        <f t="shared" si="4"/>
        <v>0</v>
      </c>
      <c r="AU17" s="291">
        <f t="shared" si="5"/>
        <v>9</v>
      </c>
      <c r="AV17" s="291">
        <f t="shared" si="6"/>
        <v>0</v>
      </c>
      <c r="AW17" s="291">
        <f t="shared" si="7"/>
        <v>0</v>
      </c>
      <c r="AX17" s="291">
        <f t="shared" si="8"/>
        <v>0</v>
      </c>
      <c r="AY17" s="291">
        <f t="shared" si="9"/>
        <v>0</v>
      </c>
      <c r="AZ17" s="291">
        <f t="shared" si="10"/>
        <v>0</v>
      </c>
      <c r="BA17" s="291">
        <f t="shared" si="11"/>
        <v>0</v>
      </c>
      <c r="BB17" s="291">
        <f t="shared" si="12"/>
        <v>0</v>
      </c>
      <c r="BC17" s="291">
        <f t="shared" si="13"/>
        <v>0</v>
      </c>
      <c r="BD17" s="291">
        <f t="shared" si="14"/>
        <v>0</v>
      </c>
      <c r="BE17" s="291">
        <f t="shared" si="15"/>
        <v>0</v>
      </c>
      <c r="BF17" s="291">
        <f t="shared" si="16"/>
        <v>0</v>
      </c>
      <c r="BG17" s="303">
        <f t="shared" si="17"/>
        <v>120</v>
      </c>
    </row>
    <row r="18" spans="1:59" s="244" customFormat="1" ht="20.25" customHeight="1">
      <c r="A18" s="293" t="s">
        <v>302</v>
      </c>
      <c r="B18" s="294" t="s">
        <v>303</v>
      </c>
      <c r="C18" s="293" t="s">
        <v>304</v>
      </c>
      <c r="D18" s="295" t="s">
        <v>270</v>
      </c>
      <c r="E18" s="293"/>
      <c r="F18" s="298"/>
      <c r="G18" s="298" t="s">
        <v>40</v>
      </c>
      <c r="H18" s="293"/>
      <c r="I18" s="304"/>
      <c r="J18" s="304" t="s">
        <v>40</v>
      </c>
      <c r="K18" s="293"/>
      <c r="L18" s="293"/>
      <c r="M18" s="298" t="s">
        <v>40</v>
      </c>
      <c r="N18" s="298"/>
      <c r="O18" s="293"/>
      <c r="P18" s="304" t="s">
        <v>40</v>
      </c>
      <c r="Q18" s="293"/>
      <c r="R18" s="293"/>
      <c r="S18" s="305" t="s">
        <v>40</v>
      </c>
      <c r="T18" s="300" t="s">
        <v>41</v>
      </c>
      <c r="U18" s="298"/>
      <c r="V18" s="304" t="s">
        <v>40</v>
      </c>
      <c r="W18" s="293"/>
      <c r="X18" s="300" t="s">
        <v>41</v>
      </c>
      <c r="Y18" s="305" t="s">
        <v>40</v>
      </c>
      <c r="Z18" s="293"/>
      <c r="AA18" s="298"/>
      <c r="AB18" s="298" t="s">
        <v>40</v>
      </c>
      <c r="AC18" s="293"/>
      <c r="AD18" s="293"/>
      <c r="AE18" s="296" t="s">
        <v>274</v>
      </c>
      <c r="AF18" s="293"/>
      <c r="AG18" s="293"/>
      <c r="AH18" s="298" t="s">
        <v>40</v>
      </c>
      <c r="AJ18" s="301">
        <f t="shared" si="0"/>
        <v>114</v>
      </c>
      <c r="AK18" s="302">
        <f t="shared" si="1"/>
        <v>-6</v>
      </c>
      <c r="AL18" s="289"/>
      <c r="AM18" s="290"/>
      <c r="AN18" s="290"/>
      <c r="AO18" s="290"/>
      <c r="AP18" s="290"/>
      <c r="AQ18" s="290"/>
      <c r="AR18" s="291">
        <f t="shared" si="2"/>
        <v>0</v>
      </c>
      <c r="AS18" s="291">
        <f t="shared" si="3"/>
        <v>2</v>
      </c>
      <c r="AT18" s="291">
        <f t="shared" si="4"/>
        <v>0</v>
      </c>
      <c r="AU18" s="291">
        <f t="shared" si="5"/>
        <v>8</v>
      </c>
      <c r="AV18" s="291">
        <f t="shared" si="6"/>
        <v>0</v>
      </c>
      <c r="AW18" s="291">
        <f t="shared" si="7"/>
        <v>0</v>
      </c>
      <c r="AX18" s="291">
        <f t="shared" si="8"/>
        <v>0</v>
      </c>
      <c r="AY18" s="291">
        <f t="shared" si="9"/>
        <v>0</v>
      </c>
      <c r="AZ18" s="291">
        <f t="shared" si="10"/>
        <v>0</v>
      </c>
      <c r="BA18" s="291">
        <f t="shared" si="11"/>
        <v>0</v>
      </c>
      <c r="BB18" s="291">
        <f t="shared" si="12"/>
        <v>0</v>
      </c>
      <c r="BC18" s="291">
        <f t="shared" si="13"/>
        <v>0</v>
      </c>
      <c r="BD18" s="291">
        <f t="shared" si="14"/>
        <v>0</v>
      </c>
      <c r="BE18" s="291">
        <f t="shared" si="15"/>
        <v>0</v>
      </c>
      <c r="BF18" s="291">
        <f t="shared" si="16"/>
        <v>0</v>
      </c>
      <c r="BG18" s="303">
        <f t="shared" si="17"/>
        <v>108</v>
      </c>
    </row>
    <row r="19" spans="1:59" s="244" customFormat="1" ht="20.25" customHeight="1">
      <c r="A19" s="293" t="s">
        <v>305</v>
      </c>
      <c r="B19" s="294" t="s">
        <v>306</v>
      </c>
      <c r="C19" s="293" t="s">
        <v>307</v>
      </c>
      <c r="D19" s="295" t="s">
        <v>270</v>
      </c>
      <c r="E19" s="293"/>
      <c r="F19" s="300" t="s">
        <v>41</v>
      </c>
      <c r="G19" s="298" t="s">
        <v>40</v>
      </c>
      <c r="H19" s="293"/>
      <c r="I19" s="304"/>
      <c r="J19" s="304" t="s">
        <v>40</v>
      </c>
      <c r="K19" s="293"/>
      <c r="L19" s="300" t="s">
        <v>41</v>
      </c>
      <c r="M19" s="298" t="s">
        <v>40</v>
      </c>
      <c r="N19" s="300" t="s">
        <v>41</v>
      </c>
      <c r="O19" s="293"/>
      <c r="P19" s="304" t="s">
        <v>40</v>
      </c>
      <c r="Q19" s="293"/>
      <c r="R19" s="293"/>
      <c r="S19" s="305" t="s">
        <v>40</v>
      </c>
      <c r="T19" s="300" t="s">
        <v>40</v>
      </c>
      <c r="U19" s="298"/>
      <c r="V19" s="304" t="s">
        <v>40</v>
      </c>
      <c r="W19" s="293"/>
      <c r="X19" s="293"/>
      <c r="Y19" s="305" t="s">
        <v>40</v>
      </c>
      <c r="Z19" s="300" t="s">
        <v>40</v>
      </c>
      <c r="AA19" s="298"/>
      <c r="AB19" s="298" t="s">
        <v>40</v>
      </c>
      <c r="AC19" s="293"/>
      <c r="AD19" s="300" t="s">
        <v>41</v>
      </c>
      <c r="AE19" s="304" t="s">
        <v>40</v>
      </c>
      <c r="AF19" s="293"/>
      <c r="AG19" s="293"/>
      <c r="AH19" s="308" t="s">
        <v>274</v>
      </c>
      <c r="AJ19" s="301">
        <f t="shared" si="0"/>
        <v>114</v>
      </c>
      <c r="AK19" s="302">
        <f t="shared" si="1"/>
        <v>42</v>
      </c>
      <c r="AL19" s="289"/>
      <c r="AM19" s="290"/>
      <c r="AN19" s="290"/>
      <c r="AO19" s="290"/>
      <c r="AP19" s="290"/>
      <c r="AQ19" s="290"/>
      <c r="AR19" s="291">
        <f t="shared" si="2"/>
        <v>0</v>
      </c>
      <c r="AS19" s="291">
        <f t="shared" si="3"/>
        <v>4</v>
      </c>
      <c r="AT19" s="291">
        <f t="shared" si="4"/>
        <v>0</v>
      </c>
      <c r="AU19" s="291">
        <f t="shared" si="5"/>
        <v>11</v>
      </c>
      <c r="AV19" s="291">
        <f t="shared" si="6"/>
        <v>0</v>
      </c>
      <c r="AW19" s="291">
        <f t="shared" si="7"/>
        <v>0</v>
      </c>
      <c r="AX19" s="291">
        <f t="shared" si="8"/>
        <v>0</v>
      </c>
      <c r="AY19" s="291">
        <f t="shared" si="9"/>
        <v>0</v>
      </c>
      <c r="AZ19" s="291">
        <f t="shared" si="10"/>
        <v>0</v>
      </c>
      <c r="BA19" s="291">
        <f t="shared" si="11"/>
        <v>0</v>
      </c>
      <c r="BB19" s="291">
        <f t="shared" si="12"/>
        <v>0</v>
      </c>
      <c r="BC19" s="291">
        <f t="shared" si="13"/>
        <v>0</v>
      </c>
      <c r="BD19" s="291">
        <f t="shared" si="14"/>
        <v>0</v>
      </c>
      <c r="BE19" s="291">
        <f t="shared" si="15"/>
        <v>0</v>
      </c>
      <c r="BF19" s="291">
        <f t="shared" si="16"/>
        <v>0</v>
      </c>
      <c r="BG19" s="303">
        <f t="shared" si="17"/>
        <v>156</v>
      </c>
    </row>
    <row r="20" spans="1:59" s="244" customFormat="1" ht="20.25" customHeight="1">
      <c r="A20" s="293">
        <v>423645</v>
      </c>
      <c r="B20" s="294" t="s">
        <v>308</v>
      </c>
      <c r="C20" s="309" t="s">
        <v>222</v>
      </c>
      <c r="D20" s="295" t="s">
        <v>270</v>
      </c>
      <c r="E20" s="293"/>
      <c r="F20" s="298" t="s">
        <v>22</v>
      </c>
      <c r="G20" s="307" t="s">
        <v>226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J20" s="301">
        <f t="shared" si="0"/>
        <v>114</v>
      </c>
      <c r="AK20" s="302">
        <f t="shared" si="1"/>
        <v>-108</v>
      </c>
      <c r="AL20" s="289"/>
      <c r="AM20" s="290"/>
      <c r="AN20" s="290"/>
      <c r="AO20" s="290"/>
      <c r="AP20" s="290"/>
      <c r="AQ20" s="290"/>
      <c r="AR20" s="291">
        <f t="shared" si="2"/>
        <v>1</v>
      </c>
      <c r="AS20" s="291">
        <f t="shared" si="3"/>
        <v>0</v>
      </c>
      <c r="AT20" s="291">
        <f t="shared" si="4"/>
        <v>0</v>
      </c>
      <c r="AU20" s="291">
        <f t="shared" si="5"/>
        <v>0</v>
      </c>
      <c r="AV20" s="291">
        <f t="shared" si="6"/>
        <v>0</v>
      </c>
      <c r="AW20" s="291">
        <f t="shared" si="7"/>
        <v>0</v>
      </c>
      <c r="AX20" s="291">
        <f t="shared" si="8"/>
        <v>0</v>
      </c>
      <c r="AY20" s="291">
        <f t="shared" si="9"/>
        <v>0</v>
      </c>
      <c r="AZ20" s="291">
        <f t="shared" si="10"/>
        <v>0</v>
      </c>
      <c r="BA20" s="291">
        <f t="shared" si="11"/>
        <v>0</v>
      </c>
      <c r="BB20" s="291">
        <f t="shared" si="12"/>
        <v>0</v>
      </c>
      <c r="BC20" s="291">
        <f t="shared" si="13"/>
        <v>0</v>
      </c>
      <c r="BD20" s="291">
        <f t="shared" si="14"/>
        <v>0</v>
      </c>
      <c r="BE20" s="291">
        <f t="shared" si="15"/>
        <v>0</v>
      </c>
      <c r="BF20" s="291">
        <f t="shared" si="16"/>
        <v>0</v>
      </c>
      <c r="BG20" s="303">
        <f t="shared" si="17"/>
        <v>6</v>
      </c>
    </row>
    <row r="21" spans="1:59" s="244" customFormat="1" ht="20.25" customHeight="1">
      <c r="A21" s="294" t="s">
        <v>309</v>
      </c>
      <c r="B21" s="294" t="s">
        <v>310</v>
      </c>
      <c r="C21" s="293" t="s">
        <v>311</v>
      </c>
      <c r="D21" s="295" t="s">
        <v>270</v>
      </c>
      <c r="E21" s="293"/>
      <c r="F21" s="298"/>
      <c r="G21" s="308" t="s">
        <v>274</v>
      </c>
      <c r="H21" s="293"/>
      <c r="I21" s="304"/>
      <c r="J21" s="304" t="s">
        <v>40</v>
      </c>
      <c r="K21" s="293"/>
      <c r="L21" s="293"/>
      <c r="M21" s="298" t="s">
        <v>40</v>
      </c>
      <c r="N21" s="298"/>
      <c r="O21" s="293"/>
      <c r="P21" s="304" t="s">
        <v>40</v>
      </c>
      <c r="Q21" s="293"/>
      <c r="R21" s="293"/>
      <c r="S21" s="305" t="s">
        <v>40</v>
      </c>
      <c r="T21" s="298"/>
      <c r="U21" s="298"/>
      <c r="V21" s="304" t="s">
        <v>40</v>
      </c>
      <c r="W21" s="293"/>
      <c r="X21" s="293"/>
      <c r="Y21" s="305" t="s">
        <v>40</v>
      </c>
      <c r="Z21" s="293"/>
      <c r="AA21" s="298"/>
      <c r="AB21" s="298" t="s">
        <v>40</v>
      </c>
      <c r="AC21" s="293"/>
      <c r="AD21" s="311"/>
      <c r="AE21" s="304" t="s">
        <v>40</v>
      </c>
      <c r="AF21" s="293"/>
      <c r="AG21" s="293"/>
      <c r="AH21" s="298" t="s">
        <v>40</v>
      </c>
      <c r="AJ21" s="301">
        <f t="shared" si="0"/>
        <v>114</v>
      </c>
      <c r="AK21" s="302">
        <f t="shared" si="1"/>
        <v>-18</v>
      </c>
      <c r="AL21" s="289"/>
      <c r="AM21" s="290"/>
      <c r="AN21" s="290"/>
      <c r="AO21" s="290"/>
      <c r="AP21" s="290"/>
      <c r="AQ21" s="290"/>
      <c r="AR21" s="291">
        <f t="shared" si="2"/>
        <v>0</v>
      </c>
      <c r="AS21" s="291">
        <f t="shared" si="3"/>
        <v>0</v>
      </c>
      <c r="AT21" s="291">
        <f t="shared" si="4"/>
        <v>0</v>
      </c>
      <c r="AU21" s="291">
        <f t="shared" si="5"/>
        <v>8</v>
      </c>
      <c r="AV21" s="291">
        <f t="shared" si="6"/>
        <v>0</v>
      </c>
      <c r="AW21" s="291">
        <f t="shared" si="7"/>
        <v>0</v>
      </c>
      <c r="AX21" s="291">
        <f t="shared" si="8"/>
        <v>0</v>
      </c>
      <c r="AY21" s="291">
        <f t="shared" si="9"/>
        <v>0</v>
      </c>
      <c r="AZ21" s="291">
        <f t="shared" si="10"/>
        <v>0</v>
      </c>
      <c r="BA21" s="291">
        <f t="shared" si="11"/>
        <v>0</v>
      </c>
      <c r="BB21" s="291">
        <f t="shared" si="12"/>
        <v>0</v>
      </c>
      <c r="BC21" s="291">
        <f t="shared" si="13"/>
        <v>0</v>
      </c>
      <c r="BD21" s="291">
        <f t="shared" si="14"/>
        <v>0</v>
      </c>
      <c r="BE21" s="291">
        <f t="shared" si="15"/>
        <v>0</v>
      </c>
      <c r="BF21" s="291">
        <f t="shared" si="16"/>
        <v>0</v>
      </c>
      <c r="BG21" s="303">
        <f t="shared" si="17"/>
        <v>96</v>
      </c>
    </row>
    <row r="22" spans="1:59" s="244" customFormat="1" ht="20.25" customHeight="1">
      <c r="A22" s="293" t="s">
        <v>312</v>
      </c>
      <c r="B22" s="294" t="s">
        <v>313</v>
      </c>
      <c r="C22" s="293" t="s">
        <v>222</v>
      </c>
      <c r="D22" s="295" t="s">
        <v>270</v>
      </c>
      <c r="E22" s="293"/>
      <c r="F22" s="298"/>
      <c r="G22" s="298" t="s">
        <v>40</v>
      </c>
      <c r="H22" s="293"/>
      <c r="I22" s="304" t="s">
        <v>40</v>
      </c>
      <c r="J22" s="304"/>
      <c r="K22" s="293"/>
      <c r="L22" s="293"/>
      <c r="M22" s="298" t="s">
        <v>40</v>
      </c>
      <c r="N22" s="298"/>
      <c r="O22" s="293"/>
      <c r="P22" s="304"/>
      <c r="Q22" s="293" t="s">
        <v>41</v>
      </c>
      <c r="R22" s="293"/>
      <c r="S22" s="305" t="s">
        <v>40</v>
      </c>
      <c r="T22" s="298"/>
      <c r="U22" s="298"/>
      <c r="V22" s="304" t="s">
        <v>40</v>
      </c>
      <c r="W22" s="293"/>
      <c r="X22" s="293"/>
      <c r="Y22" s="305"/>
      <c r="Z22" s="293" t="s">
        <v>40</v>
      </c>
      <c r="AA22" s="298"/>
      <c r="AB22" s="298" t="s">
        <v>40</v>
      </c>
      <c r="AC22" s="293"/>
      <c r="AD22" s="293" t="s">
        <v>40</v>
      </c>
      <c r="AE22" s="304"/>
      <c r="AF22" s="293"/>
      <c r="AG22" s="293"/>
      <c r="AH22" s="298" t="s">
        <v>40</v>
      </c>
      <c r="AJ22" s="301">
        <f t="shared" si="0"/>
        <v>114</v>
      </c>
      <c r="AK22" s="302">
        <f t="shared" si="1"/>
        <v>-12</v>
      </c>
      <c r="AL22" s="289"/>
      <c r="AM22" s="290"/>
      <c r="AN22" s="290"/>
      <c r="AO22" s="290"/>
      <c r="AP22" s="290"/>
      <c r="AQ22" s="290"/>
      <c r="AR22" s="291">
        <f t="shared" si="2"/>
        <v>0</v>
      </c>
      <c r="AS22" s="291">
        <f t="shared" si="3"/>
        <v>1</v>
      </c>
      <c r="AT22" s="291">
        <f t="shared" si="4"/>
        <v>0</v>
      </c>
      <c r="AU22" s="291">
        <f t="shared" si="5"/>
        <v>8</v>
      </c>
      <c r="AV22" s="291">
        <f t="shared" si="6"/>
        <v>0</v>
      </c>
      <c r="AW22" s="291">
        <f t="shared" si="7"/>
        <v>0</v>
      </c>
      <c r="AX22" s="291">
        <f t="shared" si="8"/>
        <v>0</v>
      </c>
      <c r="AY22" s="291">
        <f t="shared" si="9"/>
        <v>0</v>
      </c>
      <c r="AZ22" s="291">
        <f t="shared" si="10"/>
        <v>0</v>
      </c>
      <c r="BA22" s="291">
        <f t="shared" si="11"/>
        <v>0</v>
      </c>
      <c r="BB22" s="291">
        <f t="shared" si="12"/>
        <v>0</v>
      </c>
      <c r="BC22" s="291">
        <f t="shared" si="13"/>
        <v>0</v>
      </c>
      <c r="BD22" s="291">
        <f t="shared" si="14"/>
        <v>0</v>
      </c>
      <c r="BE22" s="291">
        <f t="shared" si="15"/>
        <v>0</v>
      </c>
      <c r="BF22" s="291">
        <f t="shared" si="16"/>
        <v>0</v>
      </c>
      <c r="BG22" s="303">
        <f t="shared" si="17"/>
        <v>102</v>
      </c>
    </row>
    <row r="23" spans="1:59" s="244" customFormat="1" ht="20.25" customHeight="1">
      <c r="A23" s="293">
        <v>426962</v>
      </c>
      <c r="B23" s="294" t="s">
        <v>314</v>
      </c>
      <c r="C23" s="293" t="s">
        <v>222</v>
      </c>
      <c r="D23" s="295" t="s">
        <v>270</v>
      </c>
      <c r="E23" s="293" t="s">
        <v>41</v>
      </c>
      <c r="F23" s="298"/>
      <c r="G23" s="298" t="s">
        <v>40</v>
      </c>
      <c r="H23" s="293"/>
      <c r="I23" s="304"/>
      <c r="J23" s="304"/>
      <c r="K23" s="293" t="s">
        <v>40</v>
      </c>
      <c r="L23" s="293"/>
      <c r="M23" s="298"/>
      <c r="N23" s="298"/>
      <c r="O23" s="293"/>
      <c r="P23" s="304"/>
      <c r="Q23" s="293" t="s">
        <v>40</v>
      </c>
      <c r="R23" s="293"/>
      <c r="S23" s="305" t="s">
        <v>40</v>
      </c>
      <c r="T23" s="298"/>
      <c r="U23" s="298" t="s">
        <v>40</v>
      </c>
      <c r="V23" s="304"/>
      <c r="W23" s="293" t="s">
        <v>40</v>
      </c>
      <c r="X23" s="293"/>
      <c r="Y23" s="305" t="s">
        <v>40</v>
      </c>
      <c r="Z23" s="293"/>
      <c r="AA23" s="298"/>
      <c r="AB23" s="298"/>
      <c r="AC23" s="293" t="s">
        <v>40</v>
      </c>
      <c r="AD23" s="311"/>
      <c r="AE23" s="304"/>
      <c r="AF23" s="293"/>
      <c r="AG23" s="293" t="s">
        <v>40</v>
      </c>
      <c r="AH23" s="298"/>
      <c r="AJ23" s="301">
        <f t="shared" si="0"/>
        <v>114</v>
      </c>
      <c r="AK23" s="302">
        <f t="shared" si="1"/>
        <v>-12</v>
      </c>
      <c r="AL23" s="289"/>
      <c r="AM23" s="290"/>
      <c r="AN23" s="290"/>
      <c r="AO23" s="290"/>
      <c r="AP23" s="290"/>
      <c r="AQ23" s="290"/>
      <c r="AR23" s="291">
        <f t="shared" si="2"/>
        <v>0</v>
      </c>
      <c r="AS23" s="291">
        <f t="shared" si="3"/>
        <v>1</v>
      </c>
      <c r="AT23" s="291">
        <f t="shared" si="4"/>
        <v>0</v>
      </c>
      <c r="AU23" s="291">
        <f t="shared" si="5"/>
        <v>8</v>
      </c>
      <c r="AV23" s="291">
        <f t="shared" si="6"/>
        <v>0</v>
      </c>
      <c r="AW23" s="291">
        <f t="shared" si="7"/>
        <v>0</v>
      </c>
      <c r="AX23" s="291">
        <f t="shared" si="8"/>
        <v>0</v>
      </c>
      <c r="AY23" s="291">
        <f t="shared" si="9"/>
        <v>0</v>
      </c>
      <c r="AZ23" s="291">
        <f t="shared" si="10"/>
        <v>0</v>
      </c>
      <c r="BA23" s="291">
        <f t="shared" si="11"/>
        <v>0</v>
      </c>
      <c r="BB23" s="291">
        <f t="shared" si="12"/>
        <v>0</v>
      </c>
      <c r="BC23" s="291">
        <f t="shared" si="13"/>
        <v>0</v>
      </c>
      <c r="BD23" s="291">
        <f t="shared" si="14"/>
        <v>0</v>
      </c>
      <c r="BE23" s="291">
        <f t="shared" si="15"/>
        <v>0</v>
      </c>
      <c r="BF23" s="291">
        <f t="shared" si="16"/>
        <v>0</v>
      </c>
      <c r="BG23" s="303">
        <f t="shared" si="17"/>
        <v>102</v>
      </c>
    </row>
    <row r="24" spans="1:59" s="244" customFormat="1" ht="20.25" customHeight="1">
      <c r="A24" s="293">
        <v>423149</v>
      </c>
      <c r="B24" s="294" t="s">
        <v>315</v>
      </c>
      <c r="C24" s="293" t="s">
        <v>222</v>
      </c>
      <c r="D24" s="295" t="s">
        <v>270</v>
      </c>
      <c r="E24" s="293"/>
      <c r="F24" s="298"/>
      <c r="G24" s="298" t="s">
        <v>40</v>
      </c>
      <c r="H24" s="293"/>
      <c r="I24" s="304"/>
      <c r="J24" s="304" t="s">
        <v>40</v>
      </c>
      <c r="K24" s="293"/>
      <c r="L24" s="293"/>
      <c r="M24" s="298" t="s">
        <v>40</v>
      </c>
      <c r="N24" s="298"/>
      <c r="O24" s="293"/>
      <c r="P24" s="304"/>
      <c r="Q24" s="293"/>
      <c r="R24" s="293"/>
      <c r="S24" s="305"/>
      <c r="T24" s="298" t="s">
        <v>40</v>
      </c>
      <c r="U24" s="298"/>
      <c r="V24" s="304" t="s">
        <v>40</v>
      </c>
      <c r="W24" s="293"/>
      <c r="X24" s="293"/>
      <c r="Y24" s="305"/>
      <c r="Z24" s="293" t="s">
        <v>40</v>
      </c>
      <c r="AA24" s="298"/>
      <c r="AB24" s="298" t="s">
        <v>40</v>
      </c>
      <c r="AC24" s="293"/>
      <c r="AD24" s="293" t="s">
        <v>40</v>
      </c>
      <c r="AE24" s="304"/>
      <c r="AF24" s="293" t="s">
        <v>40</v>
      </c>
      <c r="AG24" s="293"/>
      <c r="AH24" s="298" t="s">
        <v>41</v>
      </c>
      <c r="AJ24" s="301">
        <f t="shared" si="0"/>
        <v>114</v>
      </c>
      <c r="AK24" s="302">
        <f t="shared" si="1"/>
        <v>-18</v>
      </c>
      <c r="AL24" s="289"/>
      <c r="AM24" s="290"/>
      <c r="AN24" s="290"/>
      <c r="AO24" s="290"/>
      <c r="AP24" s="290"/>
      <c r="AQ24" s="290"/>
      <c r="AR24" s="291">
        <f t="shared" si="2"/>
        <v>0</v>
      </c>
      <c r="AS24" s="291">
        <f t="shared" si="3"/>
        <v>0</v>
      </c>
      <c r="AT24" s="291">
        <f t="shared" si="4"/>
        <v>0</v>
      </c>
      <c r="AU24" s="291">
        <f t="shared" si="5"/>
        <v>8</v>
      </c>
      <c r="AV24" s="291">
        <f t="shared" si="6"/>
        <v>0</v>
      </c>
      <c r="AW24" s="291">
        <f t="shared" si="7"/>
        <v>0</v>
      </c>
      <c r="AX24" s="291">
        <f t="shared" si="8"/>
        <v>0</v>
      </c>
      <c r="AY24" s="291">
        <f t="shared" si="9"/>
        <v>0</v>
      </c>
      <c r="AZ24" s="291">
        <f t="shared" si="10"/>
        <v>0</v>
      </c>
      <c r="BA24" s="291">
        <f t="shared" si="11"/>
        <v>0</v>
      </c>
      <c r="BB24" s="291">
        <f t="shared" si="12"/>
        <v>0</v>
      </c>
      <c r="BC24" s="291">
        <f t="shared" si="13"/>
        <v>0</v>
      </c>
      <c r="BD24" s="291">
        <f t="shared" si="14"/>
        <v>0</v>
      </c>
      <c r="BE24" s="291">
        <f t="shared" si="15"/>
        <v>0</v>
      </c>
      <c r="BF24" s="291">
        <f t="shared" si="16"/>
        <v>0</v>
      </c>
      <c r="BG24" s="303">
        <f t="shared" si="17"/>
        <v>96</v>
      </c>
    </row>
    <row r="25" spans="1:34" s="244" customFormat="1" ht="20.25" customHeight="1">
      <c r="A25" s="285" t="s">
        <v>1</v>
      </c>
      <c r="B25" s="286" t="s">
        <v>2</v>
      </c>
      <c r="C25" s="286" t="s">
        <v>129</v>
      </c>
      <c r="D25" s="286" t="s">
        <v>4</v>
      </c>
      <c r="E25" s="287">
        <v>1</v>
      </c>
      <c r="F25" s="287">
        <v>2</v>
      </c>
      <c r="G25" s="287">
        <v>3</v>
      </c>
      <c r="H25" s="287">
        <v>4</v>
      </c>
      <c r="I25" s="287">
        <v>5</v>
      </c>
      <c r="J25" s="287">
        <v>6</v>
      </c>
      <c r="K25" s="287">
        <v>7</v>
      </c>
      <c r="L25" s="287">
        <v>8</v>
      </c>
      <c r="M25" s="287">
        <v>9</v>
      </c>
      <c r="N25" s="287">
        <v>10</v>
      </c>
      <c r="O25" s="287">
        <v>11</v>
      </c>
      <c r="P25" s="287">
        <v>12</v>
      </c>
      <c r="Q25" s="287">
        <v>13</v>
      </c>
      <c r="R25" s="287">
        <v>14</v>
      </c>
      <c r="S25" s="287">
        <v>15</v>
      </c>
      <c r="T25" s="287">
        <v>16</v>
      </c>
      <c r="U25" s="287">
        <v>17</v>
      </c>
      <c r="V25" s="287">
        <v>18</v>
      </c>
      <c r="W25" s="287">
        <v>19</v>
      </c>
      <c r="X25" s="287">
        <v>20</v>
      </c>
      <c r="Y25" s="287">
        <v>21</v>
      </c>
      <c r="Z25" s="287">
        <v>22</v>
      </c>
      <c r="AA25" s="287">
        <v>23</v>
      </c>
      <c r="AB25" s="287">
        <v>24</v>
      </c>
      <c r="AC25" s="287">
        <v>25</v>
      </c>
      <c r="AD25" s="287">
        <v>26</v>
      </c>
      <c r="AE25" s="287">
        <v>27</v>
      </c>
      <c r="AF25" s="287">
        <v>28</v>
      </c>
      <c r="AG25" s="287">
        <v>29</v>
      </c>
      <c r="AH25" s="287">
        <v>30</v>
      </c>
    </row>
    <row r="26" spans="1:59" s="244" customFormat="1" ht="20.25" customHeight="1">
      <c r="A26" s="285"/>
      <c r="B26" s="286" t="s">
        <v>267</v>
      </c>
      <c r="C26" s="286" t="s">
        <v>203</v>
      </c>
      <c r="D26" s="286"/>
      <c r="E26" s="287" t="s">
        <v>9</v>
      </c>
      <c r="F26" s="287" t="s">
        <v>10</v>
      </c>
      <c r="G26" s="287" t="s">
        <v>11</v>
      </c>
      <c r="H26" s="287" t="s">
        <v>12</v>
      </c>
      <c r="I26" s="287" t="s">
        <v>13</v>
      </c>
      <c r="J26" s="287" t="s">
        <v>14</v>
      </c>
      <c r="K26" s="287" t="s">
        <v>15</v>
      </c>
      <c r="L26" s="287" t="s">
        <v>9</v>
      </c>
      <c r="M26" s="287" t="s">
        <v>10</v>
      </c>
      <c r="N26" s="287" t="s">
        <v>11</v>
      </c>
      <c r="O26" s="287" t="s">
        <v>12</v>
      </c>
      <c r="P26" s="287" t="s">
        <v>13</v>
      </c>
      <c r="Q26" s="287" t="s">
        <v>14</v>
      </c>
      <c r="R26" s="287" t="s">
        <v>15</v>
      </c>
      <c r="S26" s="287" t="s">
        <v>9</v>
      </c>
      <c r="T26" s="287" t="s">
        <v>10</v>
      </c>
      <c r="U26" s="287" t="s">
        <v>11</v>
      </c>
      <c r="V26" s="287" t="s">
        <v>12</v>
      </c>
      <c r="W26" s="287" t="s">
        <v>13</v>
      </c>
      <c r="X26" s="287" t="s">
        <v>14</v>
      </c>
      <c r="Y26" s="287" t="s">
        <v>15</v>
      </c>
      <c r="Z26" s="287" t="s">
        <v>9</v>
      </c>
      <c r="AA26" s="287" t="s">
        <v>10</v>
      </c>
      <c r="AB26" s="287" t="s">
        <v>11</v>
      </c>
      <c r="AC26" s="287" t="s">
        <v>12</v>
      </c>
      <c r="AD26" s="287" t="s">
        <v>13</v>
      </c>
      <c r="AE26" s="287" t="s">
        <v>14</v>
      </c>
      <c r="AF26" s="287" t="s">
        <v>15</v>
      </c>
      <c r="AG26" s="287" t="s">
        <v>9</v>
      </c>
      <c r="AH26" s="287" t="s">
        <v>10</v>
      </c>
      <c r="AJ26" s="288" t="s">
        <v>5</v>
      </c>
      <c r="AK26" s="288" t="s">
        <v>7</v>
      </c>
      <c r="AL26" s="289"/>
      <c r="AM26" s="290" t="s">
        <v>210</v>
      </c>
      <c r="AN26" s="290" t="s">
        <v>211</v>
      </c>
      <c r="AO26" s="290" t="s">
        <v>212</v>
      </c>
      <c r="AP26" s="290" t="s">
        <v>213</v>
      </c>
      <c r="AQ26" s="290" t="s">
        <v>146</v>
      </c>
      <c r="AR26" s="291" t="s">
        <v>22</v>
      </c>
      <c r="AS26" s="291" t="s">
        <v>41</v>
      </c>
      <c r="AT26" s="291" t="s">
        <v>204</v>
      </c>
      <c r="AU26" s="291" t="s">
        <v>40</v>
      </c>
      <c r="AV26" s="291" t="s">
        <v>97</v>
      </c>
      <c r="AW26" s="291" t="s">
        <v>93</v>
      </c>
      <c r="AX26" s="291" t="s">
        <v>98</v>
      </c>
      <c r="AY26" s="291" t="s">
        <v>79</v>
      </c>
      <c r="AZ26" s="291" t="s">
        <v>48</v>
      </c>
      <c r="BA26" s="291" t="s">
        <v>205</v>
      </c>
      <c r="BB26" s="291" t="s">
        <v>206</v>
      </c>
      <c r="BC26" s="291" t="s">
        <v>207</v>
      </c>
      <c r="BD26" s="291" t="s">
        <v>208</v>
      </c>
      <c r="BE26" s="291" t="s">
        <v>209</v>
      </c>
      <c r="BF26" s="292" t="s">
        <v>214</v>
      </c>
      <c r="BG26" s="292" t="s">
        <v>215</v>
      </c>
    </row>
    <row r="27" spans="1:59" s="244" customFormat="1" ht="20.25" customHeight="1">
      <c r="A27" s="294" t="s">
        <v>316</v>
      </c>
      <c r="B27" s="294" t="s">
        <v>317</v>
      </c>
      <c r="C27" s="293" t="s">
        <v>318</v>
      </c>
      <c r="D27" s="295" t="s">
        <v>270</v>
      </c>
      <c r="E27" s="308" t="s">
        <v>274</v>
      </c>
      <c r="F27" s="298"/>
      <c r="G27" s="298"/>
      <c r="H27" s="293" t="s">
        <v>40</v>
      </c>
      <c r="I27" s="293"/>
      <c r="J27" s="300" t="s">
        <v>40</v>
      </c>
      <c r="K27" s="293" t="s">
        <v>40</v>
      </c>
      <c r="L27" s="293"/>
      <c r="M27" s="298"/>
      <c r="N27" s="298" t="s">
        <v>40</v>
      </c>
      <c r="O27" s="293"/>
      <c r="P27" s="293"/>
      <c r="Q27" s="293" t="s">
        <v>40</v>
      </c>
      <c r="R27" s="293"/>
      <c r="S27" s="298"/>
      <c r="T27" s="298" t="s">
        <v>40</v>
      </c>
      <c r="U27" s="298"/>
      <c r="V27" s="293"/>
      <c r="W27" s="293" t="s">
        <v>40</v>
      </c>
      <c r="X27" s="293"/>
      <c r="Y27" s="298"/>
      <c r="Z27" s="293" t="s">
        <v>40</v>
      </c>
      <c r="AA27" s="298"/>
      <c r="AB27" s="298"/>
      <c r="AC27" s="293" t="s">
        <v>40</v>
      </c>
      <c r="AD27" s="293"/>
      <c r="AE27" s="293"/>
      <c r="AF27" s="293" t="s">
        <v>40</v>
      </c>
      <c r="AG27" s="293"/>
      <c r="AH27" s="298"/>
      <c r="AJ27" s="301">
        <f aca="true" t="shared" si="18" ref="AJ27:AJ43">$AJ$2-BF27</f>
        <v>114</v>
      </c>
      <c r="AK27" s="302">
        <f aca="true" t="shared" si="19" ref="AK27:AK43">(BG27-AJ27)</f>
        <v>-6</v>
      </c>
      <c r="AL27" s="289"/>
      <c r="AM27" s="290"/>
      <c r="AN27" s="290"/>
      <c r="AO27" s="290"/>
      <c r="AP27" s="290"/>
      <c r="AQ27" s="290"/>
      <c r="AR27" s="291">
        <f aca="true" t="shared" si="20" ref="AR27:AR43">COUNTIF(A27:AE27,"M")</f>
        <v>0</v>
      </c>
      <c r="AS27" s="291">
        <f aca="true" t="shared" si="21" ref="AS27:AS43">COUNTIF(A27:AE27,"T")</f>
        <v>0</v>
      </c>
      <c r="AT27" s="291">
        <f aca="true" t="shared" si="22" ref="AT27:AT43">COUNTIF(A27:AE27,"D")</f>
        <v>0</v>
      </c>
      <c r="AU27" s="291">
        <f aca="true" t="shared" si="23" ref="AU27:AU43">COUNTIF(A27:AE27,"P")</f>
        <v>9</v>
      </c>
      <c r="AV27" s="291">
        <f aca="true" t="shared" si="24" ref="AV27:AV43">COUNTIF(A27:AE27,"M/T")</f>
        <v>0</v>
      </c>
      <c r="AW27" s="291">
        <f aca="true" t="shared" si="25" ref="AW27:AW43">COUNTIF(A27:AE27,"I/I")</f>
        <v>0</v>
      </c>
      <c r="AX27" s="291">
        <f aca="true" t="shared" si="26" ref="AX27:AX43">COUNTIF(A27:AE27,"I")</f>
        <v>0</v>
      </c>
      <c r="AY27" s="291">
        <f aca="true" t="shared" si="27" ref="AY27:AY43">COUNTIF(A27:AE27,"I²")</f>
        <v>0</v>
      </c>
      <c r="AZ27" s="291">
        <f aca="true" t="shared" si="28" ref="AZ27:AZ43">COUNTIF(A27:AE27,"SN")</f>
        <v>0</v>
      </c>
      <c r="BA27" s="291">
        <f aca="true" t="shared" si="29" ref="BA27:BA43">COUNTIF(A27:AE27,"Ma")</f>
        <v>0</v>
      </c>
      <c r="BB27" s="291">
        <f aca="true" t="shared" si="30" ref="BB27:BB43">COUNTIF(A27:AE27,"Ta")</f>
        <v>0</v>
      </c>
      <c r="BC27" s="291">
        <f aca="true" t="shared" si="31" ref="BC27:BC43">COUNTIF(A27:AE27,"Da")</f>
        <v>0</v>
      </c>
      <c r="BD27" s="291">
        <f aca="true" t="shared" si="32" ref="BD27:BD43">COUNTIF(A27:AE27,"T/N")</f>
        <v>0</v>
      </c>
      <c r="BE27" s="291">
        <f aca="true" t="shared" si="33" ref="BE27:BE43">COUNTIF(A27:AE27,"M/N")</f>
        <v>0</v>
      </c>
      <c r="BF27" s="291">
        <f aca="true" t="shared" si="34" ref="BF27:BF43">((AN27*6)+(AO27*6)+(AP27*6)+(AQ27)+(AM27*6))</f>
        <v>0</v>
      </c>
      <c r="BG27" s="303">
        <f aca="true" t="shared" si="35" ref="BG27:BG43">(AR27*6)+(AS27*6)+(AT27*8)+(AU27*12)+(AV27*12)+(AW27*12)+(AX27*6)+(AY27*6)+(AZ27*12)+(BA27*6)+(BB27*6)+(BC27*8)+(BD27*18)+(BE27*18)</f>
        <v>108</v>
      </c>
    </row>
    <row r="28" spans="1:59" s="244" customFormat="1" ht="20.25" customHeight="1">
      <c r="A28" s="294" t="s">
        <v>319</v>
      </c>
      <c r="B28" s="312" t="s">
        <v>320</v>
      </c>
      <c r="C28" s="293" t="s">
        <v>321</v>
      </c>
      <c r="D28" s="295" t="s">
        <v>270</v>
      </c>
      <c r="E28" s="293" t="s">
        <v>40</v>
      </c>
      <c r="F28" s="298"/>
      <c r="G28" s="298"/>
      <c r="H28" s="308" t="s">
        <v>274</v>
      </c>
      <c r="I28" s="293"/>
      <c r="J28" s="293"/>
      <c r="K28" s="293" t="s">
        <v>40</v>
      </c>
      <c r="L28" s="293" t="s">
        <v>40</v>
      </c>
      <c r="M28" s="298"/>
      <c r="N28" s="298"/>
      <c r="O28" s="293"/>
      <c r="P28" s="293"/>
      <c r="Q28" s="293" t="s">
        <v>40</v>
      </c>
      <c r="R28" s="300" t="s">
        <v>40</v>
      </c>
      <c r="S28" s="298"/>
      <c r="T28" s="298" t="s">
        <v>40</v>
      </c>
      <c r="U28" s="298"/>
      <c r="V28" s="293"/>
      <c r="W28" s="293"/>
      <c r="X28" s="293"/>
      <c r="Y28" s="298"/>
      <c r="Z28" s="293" t="s">
        <v>40</v>
      </c>
      <c r="AA28" s="298"/>
      <c r="AB28" s="298" t="s">
        <v>40</v>
      </c>
      <c r="AC28" s="293" t="s">
        <v>40</v>
      </c>
      <c r="AD28" s="293"/>
      <c r="AE28" s="293"/>
      <c r="AF28" s="293" t="s">
        <v>40</v>
      </c>
      <c r="AG28" s="293"/>
      <c r="AH28" s="298"/>
      <c r="AJ28" s="301">
        <f t="shared" si="18"/>
        <v>114</v>
      </c>
      <c r="AK28" s="302">
        <f t="shared" si="19"/>
        <v>-6</v>
      </c>
      <c r="AL28" s="289"/>
      <c r="AM28" s="290"/>
      <c r="AN28" s="290"/>
      <c r="AO28" s="290"/>
      <c r="AP28" s="290"/>
      <c r="AQ28" s="290"/>
      <c r="AR28" s="291">
        <f t="shared" si="20"/>
        <v>0</v>
      </c>
      <c r="AS28" s="291">
        <f t="shared" si="21"/>
        <v>0</v>
      </c>
      <c r="AT28" s="291">
        <f t="shared" si="22"/>
        <v>0</v>
      </c>
      <c r="AU28" s="291">
        <f t="shared" si="23"/>
        <v>9</v>
      </c>
      <c r="AV28" s="291">
        <f t="shared" si="24"/>
        <v>0</v>
      </c>
      <c r="AW28" s="291">
        <f t="shared" si="25"/>
        <v>0</v>
      </c>
      <c r="AX28" s="291">
        <f t="shared" si="26"/>
        <v>0</v>
      </c>
      <c r="AY28" s="291">
        <f t="shared" si="27"/>
        <v>0</v>
      </c>
      <c r="AZ28" s="291">
        <f t="shared" si="28"/>
        <v>0</v>
      </c>
      <c r="BA28" s="291">
        <f t="shared" si="29"/>
        <v>0</v>
      </c>
      <c r="BB28" s="291">
        <f t="shared" si="30"/>
        <v>0</v>
      </c>
      <c r="BC28" s="291">
        <f t="shared" si="31"/>
        <v>0</v>
      </c>
      <c r="BD28" s="291">
        <f t="shared" si="32"/>
        <v>0</v>
      </c>
      <c r="BE28" s="291">
        <f t="shared" si="33"/>
        <v>0</v>
      </c>
      <c r="BF28" s="291">
        <f t="shared" si="34"/>
        <v>0</v>
      </c>
      <c r="BG28" s="303">
        <f t="shared" si="35"/>
        <v>108</v>
      </c>
    </row>
    <row r="29" spans="1:59" s="244" customFormat="1" ht="20.25" customHeight="1">
      <c r="A29" s="294" t="s">
        <v>322</v>
      </c>
      <c r="B29" s="294" t="s">
        <v>323</v>
      </c>
      <c r="C29" s="293">
        <v>84566</v>
      </c>
      <c r="D29" s="295" t="s">
        <v>270</v>
      </c>
      <c r="E29" s="293" t="s">
        <v>40</v>
      </c>
      <c r="F29" s="298"/>
      <c r="G29" s="298"/>
      <c r="H29" s="293" t="s">
        <v>40</v>
      </c>
      <c r="I29" s="293"/>
      <c r="J29" s="293"/>
      <c r="K29" s="293" t="s">
        <v>40</v>
      </c>
      <c r="L29" s="293"/>
      <c r="M29" s="298"/>
      <c r="N29" s="298" t="s">
        <v>40</v>
      </c>
      <c r="O29" s="293"/>
      <c r="P29" s="293"/>
      <c r="Q29" s="293" t="s">
        <v>22</v>
      </c>
      <c r="R29" s="293"/>
      <c r="S29" s="298"/>
      <c r="T29" s="298" t="s">
        <v>40</v>
      </c>
      <c r="U29" s="298"/>
      <c r="V29" s="293"/>
      <c r="W29" s="293" t="s">
        <v>40</v>
      </c>
      <c r="X29" s="293"/>
      <c r="Y29" s="298"/>
      <c r="Z29" s="293" t="s">
        <v>40</v>
      </c>
      <c r="AA29" s="298"/>
      <c r="AB29" s="298"/>
      <c r="AC29" s="293" t="s">
        <v>40</v>
      </c>
      <c r="AD29" s="293"/>
      <c r="AE29" s="293"/>
      <c r="AF29" s="293" t="s">
        <v>40</v>
      </c>
      <c r="AG29" s="293"/>
      <c r="AH29" s="298"/>
      <c r="AJ29" s="301">
        <f t="shared" si="18"/>
        <v>114</v>
      </c>
      <c r="AK29" s="302">
        <f t="shared" si="19"/>
        <v>-12</v>
      </c>
      <c r="AL29" s="289"/>
      <c r="AM29" s="290"/>
      <c r="AN29" s="290"/>
      <c r="AO29" s="290"/>
      <c r="AP29" s="290"/>
      <c r="AQ29" s="290"/>
      <c r="AR29" s="291">
        <f t="shared" si="20"/>
        <v>1</v>
      </c>
      <c r="AS29" s="291">
        <f t="shared" si="21"/>
        <v>0</v>
      </c>
      <c r="AT29" s="291">
        <f t="shared" si="22"/>
        <v>0</v>
      </c>
      <c r="AU29" s="291">
        <f t="shared" si="23"/>
        <v>8</v>
      </c>
      <c r="AV29" s="291">
        <f t="shared" si="24"/>
        <v>0</v>
      </c>
      <c r="AW29" s="291">
        <f t="shared" si="25"/>
        <v>0</v>
      </c>
      <c r="AX29" s="291">
        <f t="shared" si="26"/>
        <v>0</v>
      </c>
      <c r="AY29" s="291">
        <f t="shared" si="27"/>
        <v>0</v>
      </c>
      <c r="AZ29" s="291">
        <f t="shared" si="28"/>
        <v>0</v>
      </c>
      <c r="BA29" s="291">
        <f t="shared" si="29"/>
        <v>0</v>
      </c>
      <c r="BB29" s="291">
        <f t="shared" si="30"/>
        <v>0</v>
      </c>
      <c r="BC29" s="291">
        <f t="shared" si="31"/>
        <v>0</v>
      </c>
      <c r="BD29" s="291">
        <f t="shared" si="32"/>
        <v>0</v>
      </c>
      <c r="BE29" s="291">
        <f t="shared" si="33"/>
        <v>0</v>
      </c>
      <c r="BF29" s="291">
        <f t="shared" si="34"/>
        <v>0</v>
      </c>
      <c r="BG29" s="303">
        <f t="shared" si="35"/>
        <v>102</v>
      </c>
    </row>
    <row r="30" spans="1:59" s="244" customFormat="1" ht="20.25" customHeight="1">
      <c r="A30" s="294" t="s">
        <v>324</v>
      </c>
      <c r="B30" s="294" t="s">
        <v>325</v>
      </c>
      <c r="C30" s="293"/>
      <c r="D30" s="295" t="s">
        <v>270</v>
      </c>
      <c r="E30" s="293" t="s">
        <v>40</v>
      </c>
      <c r="F30" s="298"/>
      <c r="G30" s="298"/>
      <c r="H30" s="293" t="s">
        <v>40</v>
      </c>
      <c r="I30" s="293"/>
      <c r="J30" s="293"/>
      <c r="K30" s="308" t="s">
        <v>274</v>
      </c>
      <c r="L30" s="293"/>
      <c r="M30" s="298"/>
      <c r="N30" s="298" t="s">
        <v>40</v>
      </c>
      <c r="O30" s="293"/>
      <c r="P30" s="300" t="s">
        <v>40</v>
      </c>
      <c r="Q30" s="293" t="s">
        <v>40</v>
      </c>
      <c r="R30" s="293"/>
      <c r="S30" s="298"/>
      <c r="T30" s="298" t="s">
        <v>326</v>
      </c>
      <c r="U30" s="298"/>
      <c r="V30" s="293"/>
      <c r="W30" s="293" t="s">
        <v>40</v>
      </c>
      <c r="X30" s="293"/>
      <c r="Y30" s="298"/>
      <c r="Z30" s="293" t="s">
        <v>40</v>
      </c>
      <c r="AA30" s="298"/>
      <c r="AB30" s="298"/>
      <c r="AC30" s="293" t="s">
        <v>40</v>
      </c>
      <c r="AD30" s="293"/>
      <c r="AE30" s="293"/>
      <c r="AF30" s="293" t="s">
        <v>40</v>
      </c>
      <c r="AG30" s="293"/>
      <c r="AH30" s="298"/>
      <c r="AJ30" s="301">
        <f t="shared" si="18"/>
        <v>114</v>
      </c>
      <c r="AK30" s="302">
        <f t="shared" si="19"/>
        <v>-18</v>
      </c>
      <c r="AL30" s="289"/>
      <c r="AM30" s="290"/>
      <c r="AN30" s="290"/>
      <c r="AO30" s="290"/>
      <c r="AP30" s="290"/>
      <c r="AQ30" s="290"/>
      <c r="AR30" s="291">
        <f t="shared" si="20"/>
        <v>0</v>
      </c>
      <c r="AS30" s="291">
        <f t="shared" si="21"/>
        <v>0</v>
      </c>
      <c r="AT30" s="291">
        <f t="shared" si="22"/>
        <v>0</v>
      </c>
      <c r="AU30" s="291">
        <f t="shared" si="23"/>
        <v>8</v>
      </c>
      <c r="AV30" s="291">
        <f t="shared" si="24"/>
        <v>0</v>
      </c>
      <c r="AW30" s="291">
        <f t="shared" si="25"/>
        <v>0</v>
      </c>
      <c r="AX30" s="291">
        <f t="shared" si="26"/>
        <v>0</v>
      </c>
      <c r="AY30" s="291">
        <f t="shared" si="27"/>
        <v>0</v>
      </c>
      <c r="AZ30" s="291">
        <f t="shared" si="28"/>
        <v>0</v>
      </c>
      <c r="BA30" s="291">
        <f t="shared" si="29"/>
        <v>0</v>
      </c>
      <c r="BB30" s="291">
        <f t="shared" si="30"/>
        <v>0</v>
      </c>
      <c r="BC30" s="291">
        <f t="shared" si="31"/>
        <v>0</v>
      </c>
      <c r="BD30" s="291">
        <f t="shared" si="32"/>
        <v>0</v>
      </c>
      <c r="BE30" s="291">
        <f t="shared" si="33"/>
        <v>0</v>
      </c>
      <c r="BF30" s="291">
        <f t="shared" si="34"/>
        <v>0</v>
      </c>
      <c r="BG30" s="303">
        <f t="shared" si="35"/>
        <v>96</v>
      </c>
    </row>
    <row r="31" spans="1:59" s="244" customFormat="1" ht="20.25" customHeight="1">
      <c r="A31" s="294" t="s">
        <v>327</v>
      </c>
      <c r="B31" s="294" t="s">
        <v>328</v>
      </c>
      <c r="C31" s="293" t="s">
        <v>329</v>
      </c>
      <c r="D31" s="295" t="s">
        <v>270</v>
      </c>
      <c r="E31" s="293" t="s">
        <v>40</v>
      </c>
      <c r="F31" s="298"/>
      <c r="G31" s="298"/>
      <c r="H31" s="293" t="s">
        <v>40</v>
      </c>
      <c r="I31" s="293"/>
      <c r="J31" s="293"/>
      <c r="K31" s="293" t="s">
        <v>40</v>
      </c>
      <c r="L31" s="300" t="s">
        <v>40</v>
      </c>
      <c r="M31" s="298"/>
      <c r="N31" s="308" t="s">
        <v>274</v>
      </c>
      <c r="O31" s="293"/>
      <c r="P31" s="293"/>
      <c r="Q31" s="293" t="s">
        <v>40</v>
      </c>
      <c r="R31" s="293"/>
      <c r="S31" s="300" t="s">
        <v>41</v>
      </c>
      <c r="T31" s="298" t="s">
        <v>40</v>
      </c>
      <c r="U31" s="300" t="s">
        <v>41</v>
      </c>
      <c r="V31" s="300" t="s">
        <v>41</v>
      </c>
      <c r="W31" s="293" t="s">
        <v>40</v>
      </c>
      <c r="X31" s="293"/>
      <c r="Y31" s="298"/>
      <c r="Z31" s="293" t="s">
        <v>40</v>
      </c>
      <c r="AA31" s="300" t="s">
        <v>41</v>
      </c>
      <c r="AB31" s="300" t="s">
        <v>41</v>
      </c>
      <c r="AC31" s="293" t="s">
        <v>40</v>
      </c>
      <c r="AD31" s="293"/>
      <c r="AE31" s="293"/>
      <c r="AF31" s="293" t="s">
        <v>40</v>
      </c>
      <c r="AG31" s="293"/>
      <c r="AH31" s="298"/>
      <c r="AJ31" s="301">
        <f t="shared" si="18"/>
        <v>114</v>
      </c>
      <c r="AK31" s="302">
        <f t="shared" si="19"/>
        <v>24</v>
      </c>
      <c r="AL31" s="289"/>
      <c r="AM31" s="290"/>
      <c r="AN31" s="290"/>
      <c r="AO31" s="290"/>
      <c r="AP31" s="290"/>
      <c r="AQ31" s="290"/>
      <c r="AR31" s="291">
        <f t="shared" si="20"/>
        <v>0</v>
      </c>
      <c r="AS31" s="291">
        <f t="shared" si="21"/>
        <v>5</v>
      </c>
      <c r="AT31" s="291">
        <f t="shared" si="22"/>
        <v>0</v>
      </c>
      <c r="AU31" s="291">
        <f t="shared" si="23"/>
        <v>9</v>
      </c>
      <c r="AV31" s="291">
        <f t="shared" si="24"/>
        <v>0</v>
      </c>
      <c r="AW31" s="291">
        <f t="shared" si="25"/>
        <v>0</v>
      </c>
      <c r="AX31" s="291">
        <f t="shared" si="26"/>
        <v>0</v>
      </c>
      <c r="AY31" s="291">
        <f t="shared" si="27"/>
        <v>0</v>
      </c>
      <c r="AZ31" s="291">
        <f t="shared" si="28"/>
        <v>0</v>
      </c>
      <c r="BA31" s="291">
        <f t="shared" si="29"/>
        <v>0</v>
      </c>
      <c r="BB31" s="291">
        <f t="shared" si="30"/>
        <v>0</v>
      </c>
      <c r="BC31" s="291">
        <f t="shared" si="31"/>
        <v>0</v>
      </c>
      <c r="BD31" s="291">
        <f t="shared" si="32"/>
        <v>0</v>
      </c>
      <c r="BE31" s="291">
        <f t="shared" si="33"/>
        <v>0</v>
      </c>
      <c r="BF31" s="291">
        <f t="shared" si="34"/>
        <v>0</v>
      </c>
      <c r="BG31" s="303">
        <f t="shared" si="35"/>
        <v>138</v>
      </c>
    </row>
    <row r="32" spans="1:59" s="244" customFormat="1" ht="20.25" customHeight="1">
      <c r="A32" s="294" t="s">
        <v>330</v>
      </c>
      <c r="B32" s="294" t="s">
        <v>331</v>
      </c>
      <c r="C32" s="293"/>
      <c r="D32" s="295" t="s">
        <v>270</v>
      </c>
      <c r="E32" s="293"/>
      <c r="F32" s="298"/>
      <c r="G32" s="298"/>
      <c r="H32" s="293"/>
      <c r="I32" s="293"/>
      <c r="J32" s="293"/>
      <c r="K32" s="293"/>
      <c r="L32" s="293"/>
      <c r="M32" s="298"/>
      <c r="N32" s="298"/>
      <c r="O32" s="293"/>
      <c r="P32" s="293"/>
      <c r="Q32" s="293"/>
      <c r="R32" s="293"/>
      <c r="S32" s="298"/>
      <c r="T32" s="298"/>
      <c r="U32" s="298"/>
      <c r="V32" s="293" t="s">
        <v>146</v>
      </c>
      <c r="W32" s="293" t="s">
        <v>146</v>
      </c>
      <c r="X32" s="293" t="s">
        <v>146</v>
      </c>
      <c r="Y32" s="298" t="s">
        <v>146</v>
      </c>
      <c r="Z32" s="293" t="s">
        <v>146</v>
      </c>
      <c r="AA32" s="298"/>
      <c r="AB32" s="298"/>
      <c r="AC32" s="293" t="s">
        <v>22</v>
      </c>
      <c r="AD32" s="293" t="s">
        <v>40</v>
      </c>
      <c r="AE32" s="293" t="s">
        <v>40</v>
      </c>
      <c r="AF32" s="293" t="s">
        <v>40</v>
      </c>
      <c r="AG32" s="293" t="s">
        <v>40</v>
      </c>
      <c r="AH32" s="298"/>
      <c r="AJ32" s="301">
        <f t="shared" si="18"/>
        <v>114</v>
      </c>
      <c r="AK32" s="302">
        <f t="shared" si="19"/>
        <v>-84</v>
      </c>
      <c r="AL32" s="289"/>
      <c r="AM32" s="290"/>
      <c r="AN32" s="290"/>
      <c r="AO32" s="290"/>
      <c r="AP32" s="290"/>
      <c r="AQ32" s="290"/>
      <c r="AR32" s="291">
        <f t="shared" si="20"/>
        <v>1</v>
      </c>
      <c r="AS32" s="291">
        <f t="shared" si="21"/>
        <v>0</v>
      </c>
      <c r="AT32" s="291">
        <f t="shared" si="22"/>
        <v>0</v>
      </c>
      <c r="AU32" s="291">
        <f t="shared" si="23"/>
        <v>2</v>
      </c>
      <c r="AV32" s="291">
        <f t="shared" si="24"/>
        <v>0</v>
      </c>
      <c r="AW32" s="291">
        <f t="shared" si="25"/>
        <v>0</v>
      </c>
      <c r="AX32" s="291">
        <f t="shared" si="26"/>
        <v>0</v>
      </c>
      <c r="AY32" s="291">
        <f t="shared" si="27"/>
        <v>0</v>
      </c>
      <c r="AZ32" s="291">
        <f t="shared" si="28"/>
        <v>0</v>
      </c>
      <c r="BA32" s="291">
        <f t="shared" si="29"/>
        <v>0</v>
      </c>
      <c r="BB32" s="291">
        <f t="shared" si="30"/>
        <v>0</v>
      </c>
      <c r="BC32" s="291">
        <f t="shared" si="31"/>
        <v>0</v>
      </c>
      <c r="BD32" s="291">
        <f t="shared" si="32"/>
        <v>0</v>
      </c>
      <c r="BE32" s="291">
        <f t="shared" si="33"/>
        <v>0</v>
      </c>
      <c r="BF32" s="291">
        <f t="shared" si="34"/>
        <v>0</v>
      </c>
      <c r="BG32" s="303">
        <f t="shared" si="35"/>
        <v>30</v>
      </c>
    </row>
    <row r="33" spans="1:59" s="244" customFormat="1" ht="20.25" customHeight="1">
      <c r="A33" s="294" t="s">
        <v>332</v>
      </c>
      <c r="B33" s="294" t="s">
        <v>333</v>
      </c>
      <c r="C33" s="293">
        <v>1100211</v>
      </c>
      <c r="D33" s="295" t="s">
        <v>270</v>
      </c>
      <c r="E33" s="293" t="s">
        <v>40</v>
      </c>
      <c r="F33" s="298"/>
      <c r="G33" s="298"/>
      <c r="H33" s="293" t="s">
        <v>40</v>
      </c>
      <c r="I33" s="293"/>
      <c r="J33" s="293" t="s">
        <v>40</v>
      </c>
      <c r="K33" s="293" t="s">
        <v>40</v>
      </c>
      <c r="L33" s="293"/>
      <c r="M33" s="298"/>
      <c r="N33" s="298" t="s">
        <v>40</v>
      </c>
      <c r="O33" s="293"/>
      <c r="P33" s="293" t="s">
        <v>40</v>
      </c>
      <c r="Q33" s="293" t="s">
        <v>40</v>
      </c>
      <c r="R33" s="300" t="s">
        <v>40</v>
      </c>
      <c r="S33" s="298"/>
      <c r="T33" s="308" t="s">
        <v>274</v>
      </c>
      <c r="U33" s="298"/>
      <c r="V33" s="293"/>
      <c r="W33" s="293" t="s">
        <v>40</v>
      </c>
      <c r="X33" s="293"/>
      <c r="Y33" s="298"/>
      <c r="Z33" s="293"/>
      <c r="AA33" s="298"/>
      <c r="AB33" s="298"/>
      <c r="AC33" s="293"/>
      <c r="AD33" s="293"/>
      <c r="AE33" s="293"/>
      <c r="AF33" s="293" t="s">
        <v>40</v>
      </c>
      <c r="AG33" s="293"/>
      <c r="AH33" s="298"/>
      <c r="AJ33" s="301">
        <f t="shared" si="18"/>
        <v>114</v>
      </c>
      <c r="AK33" s="302">
        <f t="shared" si="19"/>
        <v>-6</v>
      </c>
      <c r="AL33" s="289"/>
      <c r="AM33" s="290"/>
      <c r="AN33" s="290"/>
      <c r="AO33" s="290"/>
      <c r="AP33" s="290"/>
      <c r="AQ33" s="290"/>
      <c r="AR33" s="291">
        <f t="shared" si="20"/>
        <v>0</v>
      </c>
      <c r="AS33" s="291">
        <f t="shared" si="21"/>
        <v>0</v>
      </c>
      <c r="AT33" s="291">
        <f t="shared" si="22"/>
        <v>0</v>
      </c>
      <c r="AU33" s="291">
        <f t="shared" si="23"/>
        <v>9</v>
      </c>
      <c r="AV33" s="291">
        <f t="shared" si="24"/>
        <v>0</v>
      </c>
      <c r="AW33" s="291">
        <f t="shared" si="25"/>
        <v>0</v>
      </c>
      <c r="AX33" s="291">
        <f t="shared" si="26"/>
        <v>0</v>
      </c>
      <c r="AY33" s="291">
        <f t="shared" si="27"/>
        <v>0</v>
      </c>
      <c r="AZ33" s="291">
        <f t="shared" si="28"/>
        <v>0</v>
      </c>
      <c r="BA33" s="291">
        <f t="shared" si="29"/>
        <v>0</v>
      </c>
      <c r="BB33" s="291">
        <f t="shared" si="30"/>
        <v>0</v>
      </c>
      <c r="BC33" s="291">
        <f t="shared" si="31"/>
        <v>0</v>
      </c>
      <c r="BD33" s="291">
        <f t="shared" si="32"/>
        <v>0</v>
      </c>
      <c r="BE33" s="291">
        <f t="shared" si="33"/>
        <v>0</v>
      </c>
      <c r="BF33" s="291">
        <f t="shared" si="34"/>
        <v>0</v>
      </c>
      <c r="BG33" s="303">
        <f t="shared" si="35"/>
        <v>108</v>
      </c>
    </row>
    <row r="34" spans="1:59" s="244" customFormat="1" ht="20.25" customHeight="1">
      <c r="A34" s="294" t="s">
        <v>334</v>
      </c>
      <c r="B34" s="294" t="s">
        <v>335</v>
      </c>
      <c r="C34" s="293">
        <v>272819</v>
      </c>
      <c r="D34" s="295" t="s">
        <v>270</v>
      </c>
      <c r="E34" s="293" t="s">
        <v>40</v>
      </c>
      <c r="F34" s="298"/>
      <c r="G34" s="298"/>
      <c r="H34" s="293" t="s">
        <v>40</v>
      </c>
      <c r="I34" s="293"/>
      <c r="J34" s="293"/>
      <c r="K34" s="293" t="s">
        <v>40</v>
      </c>
      <c r="L34" s="293"/>
      <c r="M34" s="298"/>
      <c r="N34" s="298" t="s">
        <v>40</v>
      </c>
      <c r="O34" s="293"/>
      <c r="P34" s="293"/>
      <c r="Q34" s="293" t="s">
        <v>40</v>
      </c>
      <c r="R34" s="293"/>
      <c r="S34" s="298"/>
      <c r="T34" s="308" t="s">
        <v>274</v>
      </c>
      <c r="U34" s="298"/>
      <c r="V34" s="293"/>
      <c r="W34" s="293" t="s">
        <v>40</v>
      </c>
      <c r="X34" s="300" t="s">
        <v>40</v>
      </c>
      <c r="Y34" s="298"/>
      <c r="Z34" s="293" t="s">
        <v>40</v>
      </c>
      <c r="AA34" s="298"/>
      <c r="AB34" s="298"/>
      <c r="AC34" s="293" t="s">
        <v>40</v>
      </c>
      <c r="AD34" s="293"/>
      <c r="AE34" s="293"/>
      <c r="AF34" s="293" t="s">
        <v>40</v>
      </c>
      <c r="AG34" s="293"/>
      <c r="AH34" s="298"/>
      <c r="AJ34" s="301">
        <f t="shared" si="18"/>
        <v>114</v>
      </c>
      <c r="AK34" s="302">
        <f t="shared" si="19"/>
        <v>-6</v>
      </c>
      <c r="AL34" s="289"/>
      <c r="AM34" s="290"/>
      <c r="AN34" s="290"/>
      <c r="AO34" s="290"/>
      <c r="AP34" s="290"/>
      <c r="AQ34" s="290"/>
      <c r="AR34" s="291">
        <f t="shared" si="20"/>
        <v>0</v>
      </c>
      <c r="AS34" s="291">
        <f t="shared" si="21"/>
        <v>0</v>
      </c>
      <c r="AT34" s="291">
        <f t="shared" si="22"/>
        <v>0</v>
      </c>
      <c r="AU34" s="291">
        <f t="shared" si="23"/>
        <v>9</v>
      </c>
      <c r="AV34" s="291">
        <f t="shared" si="24"/>
        <v>0</v>
      </c>
      <c r="AW34" s="291">
        <f t="shared" si="25"/>
        <v>0</v>
      </c>
      <c r="AX34" s="291">
        <f t="shared" si="26"/>
        <v>0</v>
      </c>
      <c r="AY34" s="291">
        <f t="shared" si="27"/>
        <v>0</v>
      </c>
      <c r="AZ34" s="291">
        <f t="shared" si="28"/>
        <v>0</v>
      </c>
      <c r="BA34" s="291">
        <f t="shared" si="29"/>
        <v>0</v>
      </c>
      <c r="BB34" s="291">
        <f t="shared" si="30"/>
        <v>0</v>
      </c>
      <c r="BC34" s="291">
        <f t="shared" si="31"/>
        <v>0</v>
      </c>
      <c r="BD34" s="291">
        <f t="shared" si="32"/>
        <v>0</v>
      </c>
      <c r="BE34" s="291">
        <f t="shared" si="33"/>
        <v>0</v>
      </c>
      <c r="BF34" s="291">
        <f t="shared" si="34"/>
        <v>0</v>
      </c>
      <c r="BG34" s="303">
        <f t="shared" si="35"/>
        <v>108</v>
      </c>
    </row>
    <row r="35" spans="1:59" s="244" customFormat="1" ht="20.25" customHeight="1">
      <c r="A35" s="294" t="s">
        <v>336</v>
      </c>
      <c r="B35" s="294" t="s">
        <v>337</v>
      </c>
      <c r="C35" s="293">
        <v>236789</v>
      </c>
      <c r="D35" s="295" t="s">
        <v>270</v>
      </c>
      <c r="E35" s="293"/>
      <c r="F35" s="298"/>
      <c r="G35" s="298"/>
      <c r="H35" s="293"/>
      <c r="I35" s="293" t="s">
        <v>40</v>
      </c>
      <c r="J35" s="293"/>
      <c r="K35" s="293" t="s">
        <v>40</v>
      </c>
      <c r="L35" s="293"/>
      <c r="M35" s="308" t="s">
        <v>274</v>
      </c>
      <c r="N35" s="298"/>
      <c r="O35" s="300" t="s">
        <v>40</v>
      </c>
      <c r="P35" s="293"/>
      <c r="Q35" s="293" t="s">
        <v>40</v>
      </c>
      <c r="R35" s="300" t="s">
        <v>40</v>
      </c>
      <c r="S35" s="298"/>
      <c r="T35" s="298"/>
      <c r="U35" s="298"/>
      <c r="V35" s="293"/>
      <c r="W35" s="293" t="s">
        <v>40</v>
      </c>
      <c r="X35" s="293"/>
      <c r="Y35" s="298" t="s">
        <v>40</v>
      </c>
      <c r="Z35" s="293" t="s">
        <v>40</v>
      </c>
      <c r="AA35" s="298"/>
      <c r="AB35" s="298"/>
      <c r="AC35" s="293" t="s">
        <v>40</v>
      </c>
      <c r="AD35" s="293"/>
      <c r="AE35" s="293"/>
      <c r="AF35" s="293" t="s">
        <v>40</v>
      </c>
      <c r="AG35" s="293"/>
      <c r="AH35" s="298" t="s">
        <v>40</v>
      </c>
      <c r="AJ35" s="301">
        <f t="shared" si="18"/>
        <v>114</v>
      </c>
      <c r="AK35" s="302">
        <f t="shared" si="19"/>
        <v>-6</v>
      </c>
      <c r="AL35" s="289"/>
      <c r="AM35" s="290"/>
      <c r="AN35" s="290"/>
      <c r="AO35" s="290"/>
      <c r="AP35" s="290"/>
      <c r="AQ35" s="290"/>
      <c r="AR35" s="291">
        <f t="shared" si="20"/>
        <v>0</v>
      </c>
      <c r="AS35" s="291">
        <f t="shared" si="21"/>
        <v>0</v>
      </c>
      <c r="AT35" s="291">
        <f t="shared" si="22"/>
        <v>0</v>
      </c>
      <c r="AU35" s="291">
        <f t="shared" si="23"/>
        <v>9</v>
      </c>
      <c r="AV35" s="291">
        <f t="shared" si="24"/>
        <v>0</v>
      </c>
      <c r="AW35" s="291">
        <f t="shared" si="25"/>
        <v>0</v>
      </c>
      <c r="AX35" s="291">
        <f t="shared" si="26"/>
        <v>0</v>
      </c>
      <c r="AY35" s="291">
        <f t="shared" si="27"/>
        <v>0</v>
      </c>
      <c r="AZ35" s="291">
        <f t="shared" si="28"/>
        <v>0</v>
      </c>
      <c r="BA35" s="291">
        <f t="shared" si="29"/>
        <v>0</v>
      </c>
      <c r="BB35" s="291">
        <f t="shared" si="30"/>
        <v>0</v>
      </c>
      <c r="BC35" s="291">
        <f t="shared" si="31"/>
        <v>0</v>
      </c>
      <c r="BD35" s="291">
        <f t="shared" si="32"/>
        <v>0</v>
      </c>
      <c r="BE35" s="291">
        <f t="shared" si="33"/>
        <v>0</v>
      </c>
      <c r="BF35" s="291">
        <f t="shared" si="34"/>
        <v>0</v>
      </c>
      <c r="BG35" s="303">
        <f t="shared" si="35"/>
        <v>108</v>
      </c>
    </row>
    <row r="36" spans="1:59" s="244" customFormat="1" ht="20.25" customHeight="1">
      <c r="A36" s="294" t="s">
        <v>338</v>
      </c>
      <c r="B36" s="294" t="s">
        <v>339</v>
      </c>
      <c r="C36" s="293" t="s">
        <v>340</v>
      </c>
      <c r="D36" s="295" t="s">
        <v>270</v>
      </c>
      <c r="E36" s="293" t="s">
        <v>40</v>
      </c>
      <c r="F36" s="298"/>
      <c r="G36" s="298"/>
      <c r="H36" s="293" t="s">
        <v>40</v>
      </c>
      <c r="I36" s="293"/>
      <c r="J36" s="293"/>
      <c r="K36" s="293" t="s">
        <v>40</v>
      </c>
      <c r="L36" s="293"/>
      <c r="M36" s="298"/>
      <c r="N36" s="308" t="s">
        <v>274</v>
      </c>
      <c r="O36" s="293"/>
      <c r="P36" s="293"/>
      <c r="Q36" s="293" t="s">
        <v>40</v>
      </c>
      <c r="R36" s="293"/>
      <c r="S36" s="298"/>
      <c r="T36" s="298" t="s">
        <v>40</v>
      </c>
      <c r="U36" s="300" t="s">
        <v>41</v>
      </c>
      <c r="V36" s="293"/>
      <c r="W36" s="293" t="s">
        <v>40</v>
      </c>
      <c r="X36" s="300" t="s">
        <v>40</v>
      </c>
      <c r="Y36" s="298"/>
      <c r="Z36" s="293" t="s">
        <v>40</v>
      </c>
      <c r="AA36" s="298"/>
      <c r="AB36" s="300" t="s">
        <v>41</v>
      </c>
      <c r="AC36" s="293" t="s">
        <v>40</v>
      </c>
      <c r="AD36" s="293"/>
      <c r="AE36" s="293"/>
      <c r="AF36" s="293" t="s">
        <v>40</v>
      </c>
      <c r="AG36" s="293"/>
      <c r="AH36" s="298"/>
      <c r="AJ36" s="301">
        <f t="shared" si="18"/>
        <v>114</v>
      </c>
      <c r="AK36" s="302">
        <f t="shared" si="19"/>
        <v>6</v>
      </c>
      <c r="AL36" s="289"/>
      <c r="AM36" s="290"/>
      <c r="AN36" s="290"/>
      <c r="AO36" s="290"/>
      <c r="AP36" s="290"/>
      <c r="AQ36" s="290"/>
      <c r="AR36" s="291">
        <f t="shared" si="20"/>
        <v>0</v>
      </c>
      <c r="AS36" s="291">
        <f t="shared" si="21"/>
        <v>2</v>
      </c>
      <c r="AT36" s="291">
        <f t="shared" si="22"/>
        <v>0</v>
      </c>
      <c r="AU36" s="291">
        <f t="shared" si="23"/>
        <v>9</v>
      </c>
      <c r="AV36" s="291">
        <f t="shared" si="24"/>
        <v>0</v>
      </c>
      <c r="AW36" s="291">
        <f t="shared" si="25"/>
        <v>0</v>
      </c>
      <c r="AX36" s="291">
        <f t="shared" si="26"/>
        <v>0</v>
      </c>
      <c r="AY36" s="291">
        <f t="shared" si="27"/>
        <v>0</v>
      </c>
      <c r="AZ36" s="291">
        <f t="shared" si="28"/>
        <v>0</v>
      </c>
      <c r="BA36" s="291">
        <f t="shared" si="29"/>
        <v>0</v>
      </c>
      <c r="BB36" s="291">
        <f t="shared" si="30"/>
        <v>0</v>
      </c>
      <c r="BC36" s="291">
        <f t="shared" si="31"/>
        <v>0</v>
      </c>
      <c r="BD36" s="291">
        <f t="shared" si="32"/>
        <v>0</v>
      </c>
      <c r="BE36" s="291">
        <f t="shared" si="33"/>
        <v>0</v>
      </c>
      <c r="BF36" s="291">
        <f t="shared" si="34"/>
        <v>0</v>
      </c>
      <c r="BG36" s="303">
        <f t="shared" si="35"/>
        <v>120</v>
      </c>
    </row>
    <row r="37" spans="1:59" s="244" customFormat="1" ht="20.25" customHeight="1">
      <c r="A37" s="294" t="s">
        <v>341</v>
      </c>
      <c r="B37" s="294" t="s">
        <v>342</v>
      </c>
      <c r="C37" s="309" t="s">
        <v>222</v>
      </c>
      <c r="D37" s="295" t="s">
        <v>270</v>
      </c>
      <c r="E37" s="293" t="s">
        <v>41</v>
      </c>
      <c r="F37" s="298"/>
      <c r="G37" s="307" t="s">
        <v>226</v>
      </c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J37" s="301">
        <f t="shared" si="18"/>
        <v>114</v>
      </c>
      <c r="AK37" s="302">
        <f t="shared" si="19"/>
        <v>-108</v>
      </c>
      <c r="AL37" s="289"/>
      <c r="AM37" s="290"/>
      <c r="AN37" s="290"/>
      <c r="AO37" s="290"/>
      <c r="AP37" s="290"/>
      <c r="AQ37" s="290"/>
      <c r="AR37" s="291">
        <f t="shared" si="20"/>
        <v>0</v>
      </c>
      <c r="AS37" s="291">
        <f t="shared" si="21"/>
        <v>1</v>
      </c>
      <c r="AT37" s="291">
        <f t="shared" si="22"/>
        <v>0</v>
      </c>
      <c r="AU37" s="291">
        <f t="shared" si="23"/>
        <v>0</v>
      </c>
      <c r="AV37" s="291">
        <f t="shared" si="24"/>
        <v>0</v>
      </c>
      <c r="AW37" s="291">
        <f t="shared" si="25"/>
        <v>0</v>
      </c>
      <c r="AX37" s="291">
        <f t="shared" si="26"/>
        <v>0</v>
      </c>
      <c r="AY37" s="291">
        <f t="shared" si="27"/>
        <v>0</v>
      </c>
      <c r="AZ37" s="291">
        <f t="shared" si="28"/>
        <v>0</v>
      </c>
      <c r="BA37" s="291">
        <f t="shared" si="29"/>
        <v>0</v>
      </c>
      <c r="BB37" s="291">
        <f t="shared" si="30"/>
        <v>0</v>
      </c>
      <c r="BC37" s="291">
        <f t="shared" si="31"/>
        <v>0</v>
      </c>
      <c r="BD37" s="291">
        <f t="shared" si="32"/>
        <v>0</v>
      </c>
      <c r="BE37" s="291">
        <f t="shared" si="33"/>
        <v>0</v>
      </c>
      <c r="BF37" s="291">
        <f t="shared" si="34"/>
        <v>0</v>
      </c>
      <c r="BG37" s="303">
        <f t="shared" si="35"/>
        <v>6</v>
      </c>
    </row>
    <row r="38" spans="1:59" s="244" customFormat="1" ht="20.25" customHeight="1">
      <c r="A38" s="294" t="s">
        <v>343</v>
      </c>
      <c r="B38" s="294" t="s">
        <v>344</v>
      </c>
      <c r="C38" s="309" t="s">
        <v>222</v>
      </c>
      <c r="D38" s="295" t="s">
        <v>270</v>
      </c>
      <c r="E38" s="293"/>
      <c r="F38" s="298" t="s">
        <v>41</v>
      </c>
      <c r="G38" s="307" t="s">
        <v>226</v>
      </c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J38" s="301">
        <f t="shared" si="18"/>
        <v>114</v>
      </c>
      <c r="AK38" s="302">
        <f t="shared" si="19"/>
        <v>-108</v>
      </c>
      <c r="AL38" s="289"/>
      <c r="AM38" s="290"/>
      <c r="AN38" s="290"/>
      <c r="AO38" s="290"/>
      <c r="AP38" s="290"/>
      <c r="AQ38" s="290"/>
      <c r="AR38" s="291">
        <f t="shared" si="20"/>
        <v>0</v>
      </c>
      <c r="AS38" s="291">
        <f t="shared" si="21"/>
        <v>1</v>
      </c>
      <c r="AT38" s="291">
        <f t="shared" si="22"/>
        <v>0</v>
      </c>
      <c r="AU38" s="291">
        <f t="shared" si="23"/>
        <v>0</v>
      </c>
      <c r="AV38" s="291">
        <f t="shared" si="24"/>
        <v>0</v>
      </c>
      <c r="AW38" s="291">
        <f t="shared" si="25"/>
        <v>0</v>
      </c>
      <c r="AX38" s="291">
        <f t="shared" si="26"/>
        <v>0</v>
      </c>
      <c r="AY38" s="291">
        <f t="shared" si="27"/>
        <v>0</v>
      </c>
      <c r="AZ38" s="291">
        <f t="shared" si="28"/>
        <v>0</v>
      </c>
      <c r="BA38" s="291">
        <f t="shared" si="29"/>
        <v>0</v>
      </c>
      <c r="BB38" s="291">
        <f t="shared" si="30"/>
        <v>0</v>
      </c>
      <c r="BC38" s="291">
        <f t="shared" si="31"/>
        <v>0</v>
      </c>
      <c r="BD38" s="291">
        <f t="shared" si="32"/>
        <v>0</v>
      </c>
      <c r="BE38" s="291">
        <f t="shared" si="33"/>
        <v>0</v>
      </c>
      <c r="BF38" s="291">
        <f t="shared" si="34"/>
        <v>0</v>
      </c>
      <c r="BG38" s="303">
        <f t="shared" si="35"/>
        <v>6</v>
      </c>
    </row>
    <row r="39" spans="1:59" s="244" customFormat="1" ht="20.25" customHeight="1">
      <c r="A39" s="294" t="s">
        <v>345</v>
      </c>
      <c r="B39" s="294" t="s">
        <v>346</v>
      </c>
      <c r="C39" s="309" t="s">
        <v>222</v>
      </c>
      <c r="D39" s="295" t="s">
        <v>270</v>
      </c>
      <c r="E39" s="293"/>
      <c r="F39" s="298" t="s">
        <v>40</v>
      </c>
      <c r="G39" s="298"/>
      <c r="H39" s="293" t="s">
        <v>40</v>
      </c>
      <c r="I39" s="293"/>
      <c r="J39" s="293"/>
      <c r="K39" s="293"/>
      <c r="L39" s="293" t="s">
        <v>40</v>
      </c>
      <c r="M39" s="298"/>
      <c r="N39" s="298" t="s">
        <v>40</v>
      </c>
      <c r="O39" s="293"/>
      <c r="P39" s="293" t="s">
        <v>22</v>
      </c>
      <c r="Q39" s="293"/>
      <c r="R39" s="307" t="s">
        <v>283</v>
      </c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J39" s="301">
        <f t="shared" si="18"/>
        <v>114</v>
      </c>
      <c r="AK39" s="302">
        <f t="shared" si="19"/>
        <v>-60</v>
      </c>
      <c r="AL39" s="289"/>
      <c r="AM39" s="290"/>
      <c r="AN39" s="290"/>
      <c r="AO39" s="290"/>
      <c r="AP39" s="290"/>
      <c r="AQ39" s="290"/>
      <c r="AR39" s="291">
        <f t="shared" si="20"/>
        <v>1</v>
      </c>
      <c r="AS39" s="291">
        <f t="shared" si="21"/>
        <v>0</v>
      </c>
      <c r="AT39" s="291">
        <f t="shared" si="22"/>
        <v>0</v>
      </c>
      <c r="AU39" s="291">
        <f t="shared" si="23"/>
        <v>4</v>
      </c>
      <c r="AV39" s="291">
        <f t="shared" si="24"/>
        <v>0</v>
      </c>
      <c r="AW39" s="291">
        <f t="shared" si="25"/>
        <v>0</v>
      </c>
      <c r="AX39" s="291">
        <f t="shared" si="26"/>
        <v>0</v>
      </c>
      <c r="AY39" s="291">
        <f t="shared" si="27"/>
        <v>0</v>
      </c>
      <c r="AZ39" s="291">
        <f t="shared" si="28"/>
        <v>0</v>
      </c>
      <c r="BA39" s="291">
        <f t="shared" si="29"/>
        <v>0</v>
      </c>
      <c r="BB39" s="291">
        <f t="shared" si="30"/>
        <v>0</v>
      </c>
      <c r="BC39" s="291">
        <f t="shared" si="31"/>
        <v>0</v>
      </c>
      <c r="BD39" s="291">
        <f t="shared" si="32"/>
        <v>0</v>
      </c>
      <c r="BE39" s="291">
        <f t="shared" si="33"/>
        <v>0</v>
      </c>
      <c r="BF39" s="291">
        <f t="shared" si="34"/>
        <v>0</v>
      </c>
      <c r="BG39" s="303">
        <f t="shared" si="35"/>
        <v>54</v>
      </c>
    </row>
    <row r="40" spans="1:59" s="244" customFormat="1" ht="20.25" customHeight="1">
      <c r="A40" s="294">
        <v>421928</v>
      </c>
      <c r="B40" s="294" t="s">
        <v>347</v>
      </c>
      <c r="C40" s="309" t="s">
        <v>222</v>
      </c>
      <c r="D40" s="295" t="s">
        <v>270</v>
      </c>
      <c r="E40" s="293"/>
      <c r="F40" s="298" t="s">
        <v>40</v>
      </c>
      <c r="G40" s="298"/>
      <c r="H40" s="293" t="s">
        <v>40</v>
      </c>
      <c r="I40" s="293"/>
      <c r="J40" s="293"/>
      <c r="K40" s="293" t="s">
        <v>40</v>
      </c>
      <c r="L40" s="293"/>
      <c r="M40" s="298"/>
      <c r="N40" s="298" t="s">
        <v>40</v>
      </c>
      <c r="O40" s="293"/>
      <c r="P40" s="293"/>
      <c r="Q40" s="293" t="s">
        <v>40</v>
      </c>
      <c r="R40" s="293"/>
      <c r="S40" s="298"/>
      <c r="T40" s="298" t="s">
        <v>40</v>
      </c>
      <c r="U40" s="298"/>
      <c r="V40" s="293"/>
      <c r="W40" s="293"/>
      <c r="X40" s="307" t="s">
        <v>226</v>
      </c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01">
        <f t="shared" si="18"/>
        <v>114</v>
      </c>
      <c r="AK40" s="302">
        <f t="shared" si="19"/>
        <v>-42</v>
      </c>
      <c r="AL40" s="289"/>
      <c r="AM40" s="290"/>
      <c r="AN40" s="290"/>
      <c r="AO40" s="290"/>
      <c r="AP40" s="290"/>
      <c r="AQ40" s="290"/>
      <c r="AR40" s="291">
        <f t="shared" si="20"/>
        <v>0</v>
      </c>
      <c r="AS40" s="291">
        <f t="shared" si="21"/>
        <v>0</v>
      </c>
      <c r="AT40" s="291">
        <f t="shared" si="22"/>
        <v>0</v>
      </c>
      <c r="AU40" s="291">
        <f t="shared" si="23"/>
        <v>6</v>
      </c>
      <c r="AV40" s="291">
        <f t="shared" si="24"/>
        <v>0</v>
      </c>
      <c r="AW40" s="291">
        <f t="shared" si="25"/>
        <v>0</v>
      </c>
      <c r="AX40" s="291">
        <f t="shared" si="26"/>
        <v>0</v>
      </c>
      <c r="AY40" s="291">
        <f t="shared" si="27"/>
        <v>0</v>
      </c>
      <c r="AZ40" s="291">
        <f t="shared" si="28"/>
        <v>0</v>
      </c>
      <c r="BA40" s="291">
        <f t="shared" si="29"/>
        <v>0</v>
      </c>
      <c r="BB40" s="291">
        <f t="shared" si="30"/>
        <v>0</v>
      </c>
      <c r="BC40" s="291">
        <f t="shared" si="31"/>
        <v>0</v>
      </c>
      <c r="BD40" s="291">
        <f t="shared" si="32"/>
        <v>0</v>
      </c>
      <c r="BE40" s="291">
        <f t="shared" si="33"/>
        <v>0</v>
      </c>
      <c r="BF40" s="291">
        <f t="shared" si="34"/>
        <v>0</v>
      </c>
      <c r="BG40" s="303">
        <f t="shared" si="35"/>
        <v>72</v>
      </c>
    </row>
    <row r="41" spans="1:59" s="244" customFormat="1" ht="20.25" customHeight="1">
      <c r="A41" s="294" t="s">
        <v>348</v>
      </c>
      <c r="B41" s="294" t="s">
        <v>349</v>
      </c>
      <c r="C41" s="309" t="s">
        <v>222</v>
      </c>
      <c r="D41" s="295" t="s">
        <v>270</v>
      </c>
      <c r="E41" s="293" t="s">
        <v>40</v>
      </c>
      <c r="F41" s="298"/>
      <c r="G41" s="298"/>
      <c r="H41" s="293"/>
      <c r="I41" s="293" t="s">
        <v>40</v>
      </c>
      <c r="J41" s="293"/>
      <c r="K41" s="293"/>
      <c r="L41" s="293"/>
      <c r="M41" s="298" t="s">
        <v>40</v>
      </c>
      <c r="N41" s="298"/>
      <c r="O41" s="293" t="s">
        <v>40</v>
      </c>
      <c r="P41" s="293"/>
      <c r="Q41" s="293"/>
      <c r="R41" s="293"/>
      <c r="S41" s="298" t="s">
        <v>40</v>
      </c>
      <c r="T41" s="298"/>
      <c r="U41" s="298"/>
      <c r="V41" s="293"/>
      <c r="W41" s="293" t="s">
        <v>40</v>
      </c>
      <c r="X41" s="293"/>
      <c r="Y41" s="298"/>
      <c r="Z41" s="293"/>
      <c r="AA41" s="298" t="s">
        <v>40</v>
      </c>
      <c r="AB41" s="298"/>
      <c r="AC41" s="293" t="s">
        <v>40</v>
      </c>
      <c r="AD41" s="293"/>
      <c r="AE41" s="293" t="s">
        <v>41</v>
      </c>
      <c r="AF41" s="293"/>
      <c r="AG41" s="293" t="s">
        <v>40</v>
      </c>
      <c r="AH41" s="313"/>
      <c r="AJ41" s="301">
        <f t="shared" si="18"/>
        <v>114</v>
      </c>
      <c r="AK41" s="302">
        <f t="shared" si="19"/>
        <v>-12</v>
      </c>
      <c r="AL41" s="289"/>
      <c r="AM41" s="290"/>
      <c r="AN41" s="290"/>
      <c r="AO41" s="290"/>
      <c r="AP41" s="290"/>
      <c r="AQ41" s="290"/>
      <c r="AR41" s="291">
        <f t="shared" si="20"/>
        <v>0</v>
      </c>
      <c r="AS41" s="291">
        <f t="shared" si="21"/>
        <v>1</v>
      </c>
      <c r="AT41" s="291">
        <f t="shared" si="22"/>
        <v>0</v>
      </c>
      <c r="AU41" s="291">
        <f t="shared" si="23"/>
        <v>8</v>
      </c>
      <c r="AV41" s="291">
        <f t="shared" si="24"/>
        <v>0</v>
      </c>
      <c r="AW41" s="291">
        <f t="shared" si="25"/>
        <v>0</v>
      </c>
      <c r="AX41" s="291">
        <f t="shared" si="26"/>
        <v>0</v>
      </c>
      <c r="AY41" s="291">
        <f t="shared" si="27"/>
        <v>0</v>
      </c>
      <c r="AZ41" s="291">
        <f t="shared" si="28"/>
        <v>0</v>
      </c>
      <c r="BA41" s="291">
        <f t="shared" si="29"/>
        <v>0</v>
      </c>
      <c r="BB41" s="291">
        <f t="shared" si="30"/>
        <v>0</v>
      </c>
      <c r="BC41" s="291">
        <f t="shared" si="31"/>
        <v>0</v>
      </c>
      <c r="BD41" s="291">
        <f t="shared" si="32"/>
        <v>0</v>
      </c>
      <c r="BE41" s="291">
        <f t="shared" si="33"/>
        <v>0</v>
      </c>
      <c r="BF41" s="291">
        <f t="shared" si="34"/>
        <v>0</v>
      </c>
      <c r="BG41" s="303">
        <f t="shared" si="35"/>
        <v>102</v>
      </c>
    </row>
    <row r="42" spans="1:59" s="244" customFormat="1" ht="20.25" customHeight="1">
      <c r="A42" s="294">
        <v>426954</v>
      </c>
      <c r="B42" s="294" t="s">
        <v>350</v>
      </c>
      <c r="C42" s="309" t="s">
        <v>222</v>
      </c>
      <c r="D42" s="295" t="s">
        <v>270</v>
      </c>
      <c r="E42" s="293" t="s">
        <v>41</v>
      </c>
      <c r="F42" s="298"/>
      <c r="G42" s="298"/>
      <c r="H42" s="293"/>
      <c r="I42" s="293" t="s">
        <v>40</v>
      </c>
      <c r="J42" s="293"/>
      <c r="K42" s="293" t="s">
        <v>40</v>
      </c>
      <c r="L42" s="293"/>
      <c r="M42" s="298" t="s">
        <v>40</v>
      </c>
      <c r="N42" s="298"/>
      <c r="O42" s="293"/>
      <c r="P42" s="293"/>
      <c r="Q42" s="293" t="s">
        <v>40</v>
      </c>
      <c r="R42" s="293"/>
      <c r="S42" s="298" t="s">
        <v>40</v>
      </c>
      <c r="T42" s="298"/>
      <c r="U42" s="298" t="s">
        <v>40</v>
      </c>
      <c r="V42" s="293"/>
      <c r="W42" s="293" t="s">
        <v>40</v>
      </c>
      <c r="X42" s="293"/>
      <c r="Y42" s="298" t="s">
        <v>40</v>
      </c>
      <c r="Z42" s="293"/>
      <c r="AA42" s="298"/>
      <c r="AB42" s="298"/>
      <c r="AC42" s="293" t="s">
        <v>40</v>
      </c>
      <c r="AD42" s="293"/>
      <c r="AE42" s="293"/>
      <c r="AF42" s="293"/>
      <c r="AG42" s="293"/>
      <c r="AH42" s="313"/>
      <c r="AJ42" s="301">
        <f t="shared" si="18"/>
        <v>114</v>
      </c>
      <c r="AK42" s="302">
        <f t="shared" si="19"/>
        <v>0</v>
      </c>
      <c r="AL42" s="289"/>
      <c r="AM42" s="290"/>
      <c r="AN42" s="290"/>
      <c r="AO42" s="290"/>
      <c r="AP42" s="290"/>
      <c r="AQ42" s="290"/>
      <c r="AR42" s="291">
        <f t="shared" si="20"/>
        <v>0</v>
      </c>
      <c r="AS42" s="291">
        <f t="shared" si="21"/>
        <v>1</v>
      </c>
      <c r="AT42" s="291">
        <f t="shared" si="22"/>
        <v>0</v>
      </c>
      <c r="AU42" s="291">
        <f t="shared" si="23"/>
        <v>9</v>
      </c>
      <c r="AV42" s="291">
        <f t="shared" si="24"/>
        <v>0</v>
      </c>
      <c r="AW42" s="291">
        <f t="shared" si="25"/>
        <v>0</v>
      </c>
      <c r="AX42" s="291">
        <f t="shared" si="26"/>
        <v>0</v>
      </c>
      <c r="AY42" s="291">
        <f t="shared" si="27"/>
        <v>0</v>
      </c>
      <c r="AZ42" s="291">
        <f t="shared" si="28"/>
        <v>0</v>
      </c>
      <c r="BA42" s="291">
        <f t="shared" si="29"/>
        <v>0</v>
      </c>
      <c r="BB42" s="291">
        <f t="shared" si="30"/>
        <v>0</v>
      </c>
      <c r="BC42" s="291">
        <f t="shared" si="31"/>
        <v>0</v>
      </c>
      <c r="BD42" s="291">
        <f t="shared" si="32"/>
        <v>0</v>
      </c>
      <c r="BE42" s="291">
        <f t="shared" si="33"/>
        <v>0</v>
      </c>
      <c r="BF42" s="291">
        <f t="shared" si="34"/>
        <v>0</v>
      </c>
      <c r="BG42" s="303">
        <f t="shared" si="35"/>
        <v>114</v>
      </c>
    </row>
    <row r="43" spans="1:59" s="244" customFormat="1" ht="20.25" customHeight="1">
      <c r="A43" s="294"/>
      <c r="B43" s="294" t="s">
        <v>351</v>
      </c>
      <c r="C43" s="309" t="s">
        <v>222</v>
      </c>
      <c r="D43" s="295" t="s">
        <v>270</v>
      </c>
      <c r="E43" s="293" t="s">
        <v>40</v>
      </c>
      <c r="F43" s="298"/>
      <c r="G43" s="298" t="s">
        <v>40</v>
      </c>
      <c r="H43" s="293"/>
      <c r="I43" s="293"/>
      <c r="J43" s="293"/>
      <c r="K43" s="293"/>
      <c r="L43" s="293"/>
      <c r="M43" s="298" t="s">
        <v>40</v>
      </c>
      <c r="N43" s="298"/>
      <c r="O43" s="293" t="s">
        <v>41</v>
      </c>
      <c r="P43" s="293"/>
      <c r="Q43" s="293"/>
      <c r="R43" s="293"/>
      <c r="S43" s="298"/>
      <c r="T43" s="298"/>
      <c r="U43" s="298" t="s">
        <v>40</v>
      </c>
      <c r="V43" s="293"/>
      <c r="W43" s="293" t="s">
        <v>40</v>
      </c>
      <c r="X43" s="293"/>
      <c r="Y43" s="298" t="s">
        <v>40</v>
      </c>
      <c r="Z43" s="293"/>
      <c r="AA43" s="298" t="s">
        <v>40</v>
      </c>
      <c r="AB43" s="298"/>
      <c r="AC43" s="293"/>
      <c r="AD43" s="293"/>
      <c r="AE43" s="293" t="s">
        <v>40</v>
      </c>
      <c r="AF43" s="293"/>
      <c r="AG43" s="293" t="s">
        <v>40</v>
      </c>
      <c r="AH43" s="298"/>
      <c r="AJ43" s="301">
        <f t="shared" si="18"/>
        <v>114</v>
      </c>
      <c r="AK43" s="302">
        <f t="shared" si="19"/>
        <v>-12</v>
      </c>
      <c r="AL43" s="289"/>
      <c r="AM43" s="290"/>
      <c r="AN43" s="290"/>
      <c r="AO43" s="290"/>
      <c r="AP43" s="290"/>
      <c r="AQ43" s="290"/>
      <c r="AR43" s="291">
        <f t="shared" si="20"/>
        <v>0</v>
      </c>
      <c r="AS43" s="291">
        <f t="shared" si="21"/>
        <v>1</v>
      </c>
      <c r="AT43" s="291">
        <f t="shared" si="22"/>
        <v>0</v>
      </c>
      <c r="AU43" s="291">
        <f t="shared" si="23"/>
        <v>8</v>
      </c>
      <c r="AV43" s="291">
        <f t="shared" si="24"/>
        <v>0</v>
      </c>
      <c r="AW43" s="291">
        <f t="shared" si="25"/>
        <v>0</v>
      </c>
      <c r="AX43" s="291">
        <f t="shared" si="26"/>
        <v>0</v>
      </c>
      <c r="AY43" s="291">
        <f t="shared" si="27"/>
        <v>0</v>
      </c>
      <c r="AZ43" s="291">
        <f t="shared" si="28"/>
        <v>0</v>
      </c>
      <c r="BA43" s="291">
        <f t="shared" si="29"/>
        <v>0</v>
      </c>
      <c r="BB43" s="291">
        <f t="shared" si="30"/>
        <v>0</v>
      </c>
      <c r="BC43" s="291">
        <f t="shared" si="31"/>
        <v>0</v>
      </c>
      <c r="BD43" s="291">
        <f t="shared" si="32"/>
        <v>0</v>
      </c>
      <c r="BE43" s="291">
        <f t="shared" si="33"/>
        <v>0</v>
      </c>
      <c r="BF43" s="291">
        <f t="shared" si="34"/>
        <v>0</v>
      </c>
      <c r="BG43" s="303">
        <f t="shared" si="35"/>
        <v>102</v>
      </c>
    </row>
    <row r="44" spans="1:34" s="244" customFormat="1" ht="20.25" customHeight="1">
      <c r="A44" s="285" t="s">
        <v>1</v>
      </c>
      <c r="B44" s="286" t="s">
        <v>2</v>
      </c>
      <c r="C44" s="286" t="s">
        <v>129</v>
      </c>
      <c r="D44" s="314" t="s">
        <v>4</v>
      </c>
      <c r="E44" s="287">
        <v>1</v>
      </c>
      <c r="F44" s="287">
        <v>2</v>
      </c>
      <c r="G44" s="287">
        <v>3</v>
      </c>
      <c r="H44" s="287">
        <v>4</v>
      </c>
      <c r="I44" s="287">
        <v>5</v>
      </c>
      <c r="J44" s="287">
        <v>6</v>
      </c>
      <c r="K44" s="287">
        <v>7</v>
      </c>
      <c r="L44" s="287">
        <v>8</v>
      </c>
      <c r="M44" s="287">
        <v>9</v>
      </c>
      <c r="N44" s="287">
        <v>10</v>
      </c>
      <c r="O44" s="287">
        <v>11</v>
      </c>
      <c r="P44" s="287">
        <v>12</v>
      </c>
      <c r="Q44" s="287">
        <v>13</v>
      </c>
      <c r="R44" s="287">
        <v>14</v>
      </c>
      <c r="S44" s="287">
        <v>15</v>
      </c>
      <c r="T44" s="287">
        <v>16</v>
      </c>
      <c r="U44" s="287">
        <v>17</v>
      </c>
      <c r="V44" s="287">
        <v>18</v>
      </c>
      <c r="W44" s="287">
        <v>19</v>
      </c>
      <c r="X44" s="287">
        <v>20</v>
      </c>
      <c r="Y44" s="287">
        <v>21</v>
      </c>
      <c r="Z44" s="287">
        <v>22</v>
      </c>
      <c r="AA44" s="287">
        <v>23</v>
      </c>
      <c r="AB44" s="287">
        <v>24</v>
      </c>
      <c r="AC44" s="287">
        <v>25</v>
      </c>
      <c r="AD44" s="287">
        <v>26</v>
      </c>
      <c r="AE44" s="287">
        <v>27</v>
      </c>
      <c r="AF44" s="287">
        <v>28</v>
      </c>
      <c r="AG44" s="287">
        <v>29</v>
      </c>
      <c r="AH44" s="287">
        <v>30</v>
      </c>
    </row>
    <row r="45" spans="1:59" s="244" customFormat="1" ht="20.25" customHeight="1">
      <c r="A45" s="285"/>
      <c r="B45" s="286" t="s">
        <v>267</v>
      </c>
      <c r="C45" s="286" t="s">
        <v>203</v>
      </c>
      <c r="D45" s="315"/>
      <c r="E45" s="287" t="s">
        <v>9</v>
      </c>
      <c r="F45" s="287" t="s">
        <v>10</v>
      </c>
      <c r="G45" s="287" t="s">
        <v>11</v>
      </c>
      <c r="H45" s="287" t="s">
        <v>12</v>
      </c>
      <c r="I45" s="287" t="s">
        <v>13</v>
      </c>
      <c r="J45" s="287" t="s">
        <v>14</v>
      </c>
      <c r="K45" s="287" t="s">
        <v>15</v>
      </c>
      <c r="L45" s="287" t="s">
        <v>9</v>
      </c>
      <c r="M45" s="287" t="s">
        <v>10</v>
      </c>
      <c r="N45" s="287" t="s">
        <v>11</v>
      </c>
      <c r="O45" s="287" t="s">
        <v>12</v>
      </c>
      <c r="P45" s="287" t="s">
        <v>13</v>
      </c>
      <c r="Q45" s="287" t="s">
        <v>14</v>
      </c>
      <c r="R45" s="287" t="s">
        <v>15</v>
      </c>
      <c r="S45" s="287" t="s">
        <v>9</v>
      </c>
      <c r="T45" s="287" t="s">
        <v>10</v>
      </c>
      <c r="U45" s="287" t="s">
        <v>11</v>
      </c>
      <c r="V45" s="287" t="s">
        <v>12</v>
      </c>
      <c r="W45" s="287" t="s">
        <v>13</v>
      </c>
      <c r="X45" s="287" t="s">
        <v>14</v>
      </c>
      <c r="Y45" s="287" t="s">
        <v>15</v>
      </c>
      <c r="Z45" s="287" t="s">
        <v>9</v>
      </c>
      <c r="AA45" s="287" t="s">
        <v>10</v>
      </c>
      <c r="AB45" s="287" t="s">
        <v>11</v>
      </c>
      <c r="AC45" s="287" t="s">
        <v>12</v>
      </c>
      <c r="AD45" s="287" t="s">
        <v>13</v>
      </c>
      <c r="AE45" s="287" t="s">
        <v>14</v>
      </c>
      <c r="AF45" s="287" t="s">
        <v>15</v>
      </c>
      <c r="AG45" s="287" t="s">
        <v>9</v>
      </c>
      <c r="AH45" s="287" t="s">
        <v>10</v>
      </c>
      <c r="AJ45" s="288" t="s">
        <v>5</v>
      </c>
      <c r="AK45" s="288" t="s">
        <v>7</v>
      </c>
      <c r="AL45" s="289"/>
      <c r="AM45" s="290" t="s">
        <v>210</v>
      </c>
      <c r="AN45" s="290" t="s">
        <v>211</v>
      </c>
      <c r="AO45" s="290" t="s">
        <v>212</v>
      </c>
      <c r="AP45" s="290" t="s">
        <v>213</v>
      </c>
      <c r="AQ45" s="290" t="s">
        <v>146</v>
      </c>
      <c r="AR45" s="291" t="s">
        <v>22</v>
      </c>
      <c r="AS45" s="291" t="s">
        <v>41</v>
      </c>
      <c r="AT45" s="291" t="s">
        <v>204</v>
      </c>
      <c r="AU45" s="291" t="s">
        <v>40</v>
      </c>
      <c r="AV45" s="291" t="s">
        <v>97</v>
      </c>
      <c r="AW45" s="291" t="s">
        <v>93</v>
      </c>
      <c r="AX45" s="291" t="s">
        <v>98</v>
      </c>
      <c r="AY45" s="291" t="s">
        <v>79</v>
      </c>
      <c r="AZ45" s="291" t="s">
        <v>48</v>
      </c>
      <c r="BA45" s="291" t="s">
        <v>205</v>
      </c>
      <c r="BB45" s="291" t="s">
        <v>206</v>
      </c>
      <c r="BC45" s="291" t="s">
        <v>207</v>
      </c>
      <c r="BD45" s="291" t="s">
        <v>208</v>
      </c>
      <c r="BE45" s="291" t="s">
        <v>209</v>
      </c>
      <c r="BF45" s="292" t="s">
        <v>214</v>
      </c>
      <c r="BG45" s="292" t="s">
        <v>215</v>
      </c>
    </row>
    <row r="46" spans="1:59" s="244" customFormat="1" ht="20.25" customHeight="1">
      <c r="A46" s="294" t="s">
        <v>352</v>
      </c>
      <c r="B46" s="294" t="s">
        <v>353</v>
      </c>
      <c r="C46" s="293">
        <v>645360</v>
      </c>
      <c r="D46" s="295" t="s">
        <v>270</v>
      </c>
      <c r="E46" s="293"/>
      <c r="F46" s="308" t="s">
        <v>40</v>
      </c>
      <c r="G46" s="298"/>
      <c r="H46" s="293"/>
      <c r="I46" s="293" t="s">
        <v>40</v>
      </c>
      <c r="J46" s="293"/>
      <c r="K46" s="293"/>
      <c r="L46" s="293" t="s">
        <v>40</v>
      </c>
      <c r="M46" s="298"/>
      <c r="N46" s="300" t="s">
        <v>40</v>
      </c>
      <c r="O46" s="293" t="s">
        <v>40</v>
      </c>
      <c r="P46" s="293"/>
      <c r="Q46" s="293"/>
      <c r="R46" s="293" t="s">
        <v>40</v>
      </c>
      <c r="S46" s="298"/>
      <c r="T46" s="298"/>
      <c r="U46" s="298" t="s">
        <v>40</v>
      </c>
      <c r="V46" s="293"/>
      <c r="W46" s="293"/>
      <c r="X46" s="293" t="s">
        <v>40</v>
      </c>
      <c r="Y46" s="298"/>
      <c r="Z46" s="293"/>
      <c r="AA46" s="298" t="s">
        <v>40</v>
      </c>
      <c r="AB46" s="298"/>
      <c r="AC46" s="293"/>
      <c r="AD46" s="293" t="s">
        <v>40</v>
      </c>
      <c r="AE46" s="300" t="s">
        <v>40</v>
      </c>
      <c r="AF46" s="293"/>
      <c r="AG46" s="293" t="s">
        <v>40</v>
      </c>
      <c r="AH46" s="298"/>
      <c r="AJ46" s="301">
        <f aca="true" t="shared" si="36" ref="AJ46:AJ66">$AJ$2-BF46</f>
        <v>114</v>
      </c>
      <c r="AK46" s="302">
        <f aca="true" t="shared" si="37" ref="AK46:AK66">(BG46-AJ46)</f>
        <v>18</v>
      </c>
      <c r="AL46" s="289"/>
      <c r="AM46" s="290"/>
      <c r="AN46" s="290"/>
      <c r="AO46" s="290"/>
      <c r="AP46" s="290"/>
      <c r="AQ46" s="290"/>
      <c r="AR46" s="291">
        <f aca="true" t="shared" si="38" ref="AR46:AR66">COUNTIF(A46:AE46,"M")</f>
        <v>0</v>
      </c>
      <c r="AS46" s="291">
        <f aca="true" t="shared" si="39" ref="AS46:AS66">COUNTIF(A46:AE46,"T")</f>
        <v>0</v>
      </c>
      <c r="AT46" s="291">
        <f aca="true" t="shared" si="40" ref="AT46:AT66">COUNTIF(A46:AE46,"D")</f>
        <v>0</v>
      </c>
      <c r="AU46" s="291">
        <f aca="true" t="shared" si="41" ref="AU46:AU66">COUNTIF(A46:AE46,"P")</f>
        <v>11</v>
      </c>
      <c r="AV46" s="291">
        <f aca="true" t="shared" si="42" ref="AV46:AV66">COUNTIF(A46:AE46,"M/T")</f>
        <v>0</v>
      </c>
      <c r="AW46" s="291">
        <f aca="true" t="shared" si="43" ref="AW46:AW66">COUNTIF(A46:AE46,"I/I")</f>
        <v>0</v>
      </c>
      <c r="AX46" s="291">
        <f aca="true" t="shared" si="44" ref="AX46:AX66">COUNTIF(A46:AE46,"I")</f>
        <v>0</v>
      </c>
      <c r="AY46" s="291">
        <f aca="true" t="shared" si="45" ref="AY46:AY66">COUNTIF(A46:AE46,"I²")</f>
        <v>0</v>
      </c>
      <c r="AZ46" s="291">
        <f aca="true" t="shared" si="46" ref="AZ46:AZ66">COUNTIF(A46:AE46,"SN")</f>
        <v>0</v>
      </c>
      <c r="BA46" s="291">
        <f aca="true" t="shared" si="47" ref="BA46:BA66">COUNTIF(A46:AE46,"Ma")</f>
        <v>0</v>
      </c>
      <c r="BB46" s="291">
        <f aca="true" t="shared" si="48" ref="BB46:BB66">COUNTIF(A46:AE46,"Ta")</f>
        <v>0</v>
      </c>
      <c r="BC46" s="291">
        <f aca="true" t="shared" si="49" ref="BC46:BC66">COUNTIF(A46:AE46,"Da")</f>
        <v>0</v>
      </c>
      <c r="BD46" s="291">
        <f aca="true" t="shared" si="50" ref="BD46:BD66">COUNTIF(A46:AE46,"T/N")</f>
        <v>0</v>
      </c>
      <c r="BE46" s="291">
        <f aca="true" t="shared" si="51" ref="BE46:BE66">COUNTIF(A46:AE46,"M/N")</f>
        <v>0</v>
      </c>
      <c r="BF46" s="291">
        <f aca="true" t="shared" si="52" ref="BF46:BF66">((AN46*6)+(AO46*6)+(AP46*6)+(AQ46)+(AM46*6))</f>
        <v>0</v>
      </c>
      <c r="BG46" s="303">
        <f aca="true" t="shared" si="53" ref="BG46:BG66">(AR46*6)+(AS46*6)+(AT46*8)+(AU46*12)+(AV46*12)+(AW46*12)+(AX46*6)+(AY46*6)+(AZ46*12)+(BA46*6)+(BB46*6)+(BC46*8)+(BD46*18)+(BE46*18)</f>
        <v>132</v>
      </c>
    </row>
    <row r="47" spans="1:59" s="244" customFormat="1" ht="20.25" customHeight="1">
      <c r="A47" s="294" t="s">
        <v>354</v>
      </c>
      <c r="B47" s="294" t="s">
        <v>355</v>
      </c>
      <c r="C47" s="293" t="s">
        <v>356</v>
      </c>
      <c r="D47" s="295" t="s">
        <v>357</v>
      </c>
      <c r="E47" s="293"/>
      <c r="F47" s="298" t="s">
        <v>40</v>
      </c>
      <c r="G47" s="298"/>
      <c r="H47" s="293"/>
      <c r="I47" s="308" t="s">
        <v>274</v>
      </c>
      <c r="J47" s="293"/>
      <c r="K47" s="293"/>
      <c r="L47" s="293" t="s">
        <v>40</v>
      </c>
      <c r="M47" s="298"/>
      <c r="N47" s="298"/>
      <c r="O47" s="293" t="s">
        <v>40</v>
      </c>
      <c r="P47" s="293"/>
      <c r="Q47" s="293"/>
      <c r="R47" s="293" t="s">
        <v>40</v>
      </c>
      <c r="S47" s="298"/>
      <c r="T47" s="298"/>
      <c r="U47" s="298" t="s">
        <v>40</v>
      </c>
      <c r="V47" s="293"/>
      <c r="W47" s="293"/>
      <c r="X47" s="293" t="s">
        <v>40</v>
      </c>
      <c r="Y47" s="298"/>
      <c r="Z47" s="293"/>
      <c r="AA47" s="298" t="s">
        <v>40</v>
      </c>
      <c r="AB47" s="298"/>
      <c r="AC47" s="293"/>
      <c r="AD47" s="293" t="s">
        <v>40</v>
      </c>
      <c r="AE47" s="293"/>
      <c r="AF47" s="293"/>
      <c r="AG47" s="293" t="s">
        <v>40</v>
      </c>
      <c r="AH47" s="298"/>
      <c r="AJ47" s="301">
        <f t="shared" si="36"/>
        <v>114</v>
      </c>
      <c r="AK47" s="302">
        <f t="shared" si="37"/>
        <v>-18</v>
      </c>
      <c r="AL47" s="289"/>
      <c r="AM47" s="290"/>
      <c r="AN47" s="290"/>
      <c r="AO47" s="290"/>
      <c r="AP47" s="290"/>
      <c r="AQ47" s="290"/>
      <c r="AR47" s="291">
        <f t="shared" si="38"/>
        <v>0</v>
      </c>
      <c r="AS47" s="291">
        <f t="shared" si="39"/>
        <v>0</v>
      </c>
      <c r="AT47" s="291">
        <f t="shared" si="40"/>
        <v>0</v>
      </c>
      <c r="AU47" s="291">
        <f t="shared" si="41"/>
        <v>8</v>
      </c>
      <c r="AV47" s="291">
        <f t="shared" si="42"/>
        <v>0</v>
      </c>
      <c r="AW47" s="291">
        <f t="shared" si="43"/>
        <v>0</v>
      </c>
      <c r="AX47" s="291">
        <f t="shared" si="44"/>
        <v>0</v>
      </c>
      <c r="AY47" s="291">
        <f t="shared" si="45"/>
        <v>0</v>
      </c>
      <c r="AZ47" s="291">
        <f t="shared" si="46"/>
        <v>0</v>
      </c>
      <c r="BA47" s="291">
        <f t="shared" si="47"/>
        <v>0</v>
      </c>
      <c r="BB47" s="291">
        <f t="shared" si="48"/>
        <v>0</v>
      </c>
      <c r="BC47" s="291">
        <f t="shared" si="49"/>
        <v>0</v>
      </c>
      <c r="BD47" s="291">
        <f t="shared" si="50"/>
        <v>0</v>
      </c>
      <c r="BE47" s="291">
        <f t="shared" si="51"/>
        <v>0</v>
      </c>
      <c r="BF47" s="291">
        <f t="shared" si="52"/>
        <v>0</v>
      </c>
      <c r="BG47" s="303">
        <f t="shared" si="53"/>
        <v>96</v>
      </c>
    </row>
    <row r="48" spans="1:59" s="244" customFormat="1" ht="20.25" customHeight="1">
      <c r="A48" s="294" t="s">
        <v>358</v>
      </c>
      <c r="B48" s="294" t="s">
        <v>359</v>
      </c>
      <c r="C48" s="293">
        <v>492425</v>
      </c>
      <c r="D48" s="295" t="s">
        <v>288</v>
      </c>
      <c r="E48" s="293" t="s">
        <v>41</v>
      </c>
      <c r="F48" s="298" t="s">
        <v>40</v>
      </c>
      <c r="G48" s="298"/>
      <c r="H48" s="293" t="s">
        <v>41</v>
      </c>
      <c r="I48" s="293" t="s">
        <v>41</v>
      </c>
      <c r="J48" s="293" t="s">
        <v>41</v>
      </c>
      <c r="K48" s="293" t="s">
        <v>41</v>
      </c>
      <c r="L48" s="293"/>
      <c r="M48" s="298"/>
      <c r="N48" s="300" t="s">
        <v>40</v>
      </c>
      <c r="O48" s="293" t="s">
        <v>41</v>
      </c>
      <c r="P48" s="293" t="s">
        <v>41</v>
      </c>
      <c r="Q48" s="293" t="s">
        <v>41</v>
      </c>
      <c r="R48" s="293"/>
      <c r="S48" s="298"/>
      <c r="T48" s="298"/>
      <c r="U48" s="298" t="s">
        <v>40</v>
      </c>
      <c r="V48" s="293" t="s">
        <v>41</v>
      </c>
      <c r="W48" s="293" t="s">
        <v>41</v>
      </c>
      <c r="X48" s="293"/>
      <c r="Y48" s="298"/>
      <c r="Z48" s="293"/>
      <c r="AA48" s="298" t="s">
        <v>40</v>
      </c>
      <c r="AB48" s="298"/>
      <c r="AC48" s="293" t="s">
        <v>41</v>
      </c>
      <c r="AD48" s="293"/>
      <c r="AE48" s="293" t="s">
        <v>41</v>
      </c>
      <c r="AF48" s="293" t="s">
        <v>41</v>
      </c>
      <c r="AG48" s="293"/>
      <c r="AH48" s="298"/>
      <c r="AJ48" s="301">
        <f t="shared" si="36"/>
        <v>114</v>
      </c>
      <c r="AK48" s="302">
        <f t="shared" si="37"/>
        <v>6</v>
      </c>
      <c r="AL48" s="289"/>
      <c r="AM48" s="290"/>
      <c r="AN48" s="290"/>
      <c r="AO48" s="290"/>
      <c r="AP48" s="290"/>
      <c r="AQ48" s="290"/>
      <c r="AR48" s="291">
        <f t="shared" si="38"/>
        <v>0</v>
      </c>
      <c r="AS48" s="291">
        <f t="shared" si="39"/>
        <v>12</v>
      </c>
      <c r="AT48" s="291">
        <f t="shared" si="40"/>
        <v>0</v>
      </c>
      <c r="AU48" s="291">
        <f t="shared" si="41"/>
        <v>4</v>
      </c>
      <c r="AV48" s="291">
        <f t="shared" si="42"/>
        <v>0</v>
      </c>
      <c r="AW48" s="291">
        <f t="shared" si="43"/>
        <v>0</v>
      </c>
      <c r="AX48" s="291">
        <f t="shared" si="44"/>
        <v>0</v>
      </c>
      <c r="AY48" s="291">
        <f t="shared" si="45"/>
        <v>0</v>
      </c>
      <c r="AZ48" s="291">
        <f t="shared" si="46"/>
        <v>0</v>
      </c>
      <c r="BA48" s="291">
        <f t="shared" si="47"/>
        <v>0</v>
      </c>
      <c r="BB48" s="291">
        <f t="shared" si="48"/>
        <v>0</v>
      </c>
      <c r="BC48" s="291">
        <f t="shared" si="49"/>
        <v>0</v>
      </c>
      <c r="BD48" s="291">
        <f t="shared" si="50"/>
        <v>0</v>
      </c>
      <c r="BE48" s="291">
        <f t="shared" si="51"/>
        <v>0</v>
      </c>
      <c r="BF48" s="291">
        <f t="shared" si="52"/>
        <v>0</v>
      </c>
      <c r="BG48" s="303">
        <f t="shared" si="53"/>
        <v>120</v>
      </c>
    </row>
    <row r="49" spans="1:59" s="244" customFormat="1" ht="20.25" customHeight="1">
      <c r="A49" s="294" t="s">
        <v>360</v>
      </c>
      <c r="B49" s="294" t="s">
        <v>361</v>
      </c>
      <c r="C49" s="293" t="s">
        <v>362</v>
      </c>
      <c r="D49" s="295" t="s">
        <v>357</v>
      </c>
      <c r="E49" s="308" t="s">
        <v>274</v>
      </c>
      <c r="F49" s="298"/>
      <c r="G49" s="298"/>
      <c r="H49" s="293"/>
      <c r="I49" s="306" t="s">
        <v>363</v>
      </c>
      <c r="J49" s="306"/>
      <c r="K49" s="306"/>
      <c r="L49" s="306"/>
      <c r="M49" s="306"/>
      <c r="N49" s="306"/>
      <c r="O49" s="306"/>
      <c r="P49" s="306"/>
      <c r="Q49" s="306"/>
      <c r="R49" s="306"/>
      <c r="S49" s="298"/>
      <c r="T49" s="300" t="s">
        <v>41</v>
      </c>
      <c r="U49" s="298"/>
      <c r="V49" s="293" t="s">
        <v>40</v>
      </c>
      <c r="W49" s="293"/>
      <c r="X49" s="293" t="s">
        <v>40</v>
      </c>
      <c r="Y49" s="300" t="s">
        <v>41</v>
      </c>
      <c r="Z49" s="293"/>
      <c r="AA49" s="298" t="s">
        <v>40</v>
      </c>
      <c r="AB49" s="298"/>
      <c r="AC49" s="300" t="s">
        <v>41</v>
      </c>
      <c r="AD49" s="293" t="s">
        <v>40</v>
      </c>
      <c r="AE49" s="300" t="s">
        <v>22</v>
      </c>
      <c r="AF49" s="293"/>
      <c r="AG49" s="293" t="s">
        <v>40</v>
      </c>
      <c r="AH49" s="297"/>
      <c r="AJ49" s="301">
        <f t="shared" si="36"/>
        <v>114</v>
      </c>
      <c r="AK49" s="302">
        <f t="shared" si="37"/>
        <v>-42</v>
      </c>
      <c r="AL49" s="289"/>
      <c r="AM49" s="290"/>
      <c r="AN49" s="290"/>
      <c r="AO49" s="290"/>
      <c r="AP49" s="290"/>
      <c r="AQ49" s="290"/>
      <c r="AR49" s="291">
        <f t="shared" si="38"/>
        <v>1</v>
      </c>
      <c r="AS49" s="291">
        <f t="shared" si="39"/>
        <v>3</v>
      </c>
      <c r="AT49" s="291">
        <f t="shared" si="40"/>
        <v>0</v>
      </c>
      <c r="AU49" s="291">
        <f t="shared" si="41"/>
        <v>4</v>
      </c>
      <c r="AV49" s="291">
        <f t="shared" si="42"/>
        <v>0</v>
      </c>
      <c r="AW49" s="291">
        <f t="shared" si="43"/>
        <v>0</v>
      </c>
      <c r="AX49" s="291">
        <f t="shared" si="44"/>
        <v>0</v>
      </c>
      <c r="AY49" s="291">
        <f t="shared" si="45"/>
        <v>0</v>
      </c>
      <c r="AZ49" s="291">
        <f t="shared" si="46"/>
        <v>0</v>
      </c>
      <c r="BA49" s="291">
        <f t="shared" si="47"/>
        <v>0</v>
      </c>
      <c r="BB49" s="291">
        <f t="shared" si="48"/>
        <v>0</v>
      </c>
      <c r="BC49" s="291">
        <f t="shared" si="49"/>
        <v>0</v>
      </c>
      <c r="BD49" s="291">
        <f t="shared" si="50"/>
        <v>0</v>
      </c>
      <c r="BE49" s="291">
        <f t="shared" si="51"/>
        <v>0</v>
      </c>
      <c r="BF49" s="291">
        <f t="shared" si="52"/>
        <v>0</v>
      </c>
      <c r="BG49" s="303">
        <f t="shared" si="53"/>
        <v>72</v>
      </c>
    </row>
    <row r="50" spans="1:59" s="244" customFormat="1" ht="20.25" customHeight="1">
      <c r="A50" s="294">
        <v>426105</v>
      </c>
      <c r="B50" s="294" t="s">
        <v>364</v>
      </c>
      <c r="C50" s="293" t="s">
        <v>222</v>
      </c>
      <c r="D50" s="295" t="s">
        <v>270</v>
      </c>
      <c r="E50" s="293"/>
      <c r="F50" s="298"/>
      <c r="G50" s="298" t="s">
        <v>40</v>
      </c>
      <c r="H50" s="293"/>
      <c r="I50" s="293" t="s">
        <v>40</v>
      </c>
      <c r="J50" s="293"/>
      <c r="K50" s="293"/>
      <c r="L50" s="293"/>
      <c r="M50" s="298"/>
      <c r="N50" s="298"/>
      <c r="O50" s="293" t="s">
        <v>40</v>
      </c>
      <c r="P50" s="293"/>
      <c r="Q50" s="293" t="s">
        <v>40</v>
      </c>
      <c r="R50" s="293"/>
      <c r="S50" s="298" t="s">
        <v>40</v>
      </c>
      <c r="T50" s="298"/>
      <c r="U50" s="298" t="s">
        <v>40</v>
      </c>
      <c r="V50" s="293"/>
      <c r="W50" s="293" t="s">
        <v>40</v>
      </c>
      <c r="X50" s="293"/>
      <c r="Y50" s="298"/>
      <c r="Z50" s="293"/>
      <c r="AA50" s="298" t="s">
        <v>40</v>
      </c>
      <c r="AB50" s="298"/>
      <c r="AC50" s="293" t="s">
        <v>22</v>
      </c>
      <c r="AD50" s="293"/>
      <c r="AE50" s="293" t="s">
        <v>40</v>
      </c>
      <c r="AF50" s="293"/>
      <c r="AG50" s="293"/>
      <c r="AH50" s="298"/>
      <c r="AJ50" s="301">
        <f t="shared" si="36"/>
        <v>114</v>
      </c>
      <c r="AK50" s="302">
        <f t="shared" si="37"/>
        <v>0</v>
      </c>
      <c r="AL50" s="289"/>
      <c r="AM50" s="290"/>
      <c r="AN50" s="290"/>
      <c r="AO50" s="290"/>
      <c r="AP50" s="290"/>
      <c r="AQ50" s="290"/>
      <c r="AR50" s="291">
        <f t="shared" si="38"/>
        <v>1</v>
      </c>
      <c r="AS50" s="291">
        <f t="shared" si="39"/>
        <v>0</v>
      </c>
      <c r="AT50" s="291">
        <f t="shared" si="40"/>
        <v>0</v>
      </c>
      <c r="AU50" s="291">
        <f t="shared" si="41"/>
        <v>9</v>
      </c>
      <c r="AV50" s="291">
        <f t="shared" si="42"/>
        <v>0</v>
      </c>
      <c r="AW50" s="291">
        <f t="shared" si="43"/>
        <v>0</v>
      </c>
      <c r="AX50" s="291">
        <f t="shared" si="44"/>
        <v>0</v>
      </c>
      <c r="AY50" s="291">
        <f t="shared" si="45"/>
        <v>0</v>
      </c>
      <c r="AZ50" s="291">
        <f t="shared" si="46"/>
        <v>0</v>
      </c>
      <c r="BA50" s="291">
        <f t="shared" si="47"/>
        <v>0</v>
      </c>
      <c r="BB50" s="291">
        <f t="shared" si="48"/>
        <v>0</v>
      </c>
      <c r="BC50" s="291">
        <f t="shared" si="49"/>
        <v>0</v>
      </c>
      <c r="BD50" s="291">
        <f t="shared" si="50"/>
        <v>0</v>
      </c>
      <c r="BE50" s="291">
        <f t="shared" si="51"/>
        <v>0</v>
      </c>
      <c r="BF50" s="291">
        <f t="shared" si="52"/>
        <v>0</v>
      </c>
      <c r="BG50" s="303">
        <f t="shared" si="53"/>
        <v>114</v>
      </c>
    </row>
    <row r="51" spans="1:59" s="244" customFormat="1" ht="20.25" customHeight="1">
      <c r="A51" s="294" t="s">
        <v>365</v>
      </c>
      <c r="B51" s="294" t="s">
        <v>366</v>
      </c>
      <c r="C51" s="293">
        <v>407835</v>
      </c>
      <c r="D51" s="295" t="s">
        <v>270</v>
      </c>
      <c r="E51" s="306" t="s">
        <v>367</v>
      </c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293"/>
      <c r="R51" s="293"/>
      <c r="S51" s="298"/>
      <c r="T51" s="298"/>
      <c r="U51" s="298"/>
      <c r="V51" s="300" t="s">
        <v>40</v>
      </c>
      <c r="W51" s="293"/>
      <c r="X51" s="293" t="s">
        <v>40</v>
      </c>
      <c r="Y51" s="298"/>
      <c r="Z51" s="293" t="s">
        <v>40</v>
      </c>
      <c r="AA51" s="298" t="s">
        <v>40</v>
      </c>
      <c r="AB51" s="308" t="s">
        <v>274</v>
      </c>
      <c r="AC51" s="293"/>
      <c r="AD51" s="293" t="s">
        <v>40</v>
      </c>
      <c r="AE51" s="293"/>
      <c r="AF51" s="293"/>
      <c r="AG51" s="293" t="s">
        <v>40</v>
      </c>
      <c r="AH51" s="298"/>
      <c r="AJ51" s="301">
        <f t="shared" si="36"/>
        <v>114</v>
      </c>
      <c r="AK51" s="302">
        <f t="shared" si="37"/>
        <v>-54</v>
      </c>
      <c r="AL51" s="289"/>
      <c r="AM51" s="290"/>
      <c r="AN51" s="290"/>
      <c r="AO51" s="290"/>
      <c r="AP51" s="290"/>
      <c r="AQ51" s="290"/>
      <c r="AR51" s="291">
        <f t="shared" si="38"/>
        <v>0</v>
      </c>
      <c r="AS51" s="291">
        <f t="shared" si="39"/>
        <v>0</v>
      </c>
      <c r="AT51" s="291">
        <f t="shared" si="40"/>
        <v>0</v>
      </c>
      <c r="AU51" s="291">
        <f t="shared" si="41"/>
        <v>5</v>
      </c>
      <c r="AV51" s="291">
        <f t="shared" si="42"/>
        <v>0</v>
      </c>
      <c r="AW51" s="291">
        <f t="shared" si="43"/>
        <v>0</v>
      </c>
      <c r="AX51" s="291">
        <f t="shared" si="44"/>
        <v>0</v>
      </c>
      <c r="AY51" s="291">
        <f t="shared" si="45"/>
        <v>0</v>
      </c>
      <c r="AZ51" s="291">
        <f t="shared" si="46"/>
        <v>0</v>
      </c>
      <c r="BA51" s="291">
        <f t="shared" si="47"/>
        <v>0</v>
      </c>
      <c r="BB51" s="291">
        <f t="shared" si="48"/>
        <v>0</v>
      </c>
      <c r="BC51" s="291">
        <f t="shared" si="49"/>
        <v>0</v>
      </c>
      <c r="BD51" s="291">
        <f t="shared" si="50"/>
        <v>0</v>
      </c>
      <c r="BE51" s="291">
        <f t="shared" si="51"/>
        <v>0</v>
      </c>
      <c r="BF51" s="291">
        <f t="shared" si="52"/>
        <v>0</v>
      </c>
      <c r="BG51" s="303">
        <f t="shared" si="53"/>
        <v>60</v>
      </c>
    </row>
    <row r="52" spans="1:59" s="244" customFormat="1" ht="20.25" customHeight="1">
      <c r="A52" s="294" t="s">
        <v>368</v>
      </c>
      <c r="B52" s="294" t="s">
        <v>369</v>
      </c>
      <c r="C52" s="293" t="s">
        <v>370</v>
      </c>
      <c r="D52" s="295" t="s">
        <v>270</v>
      </c>
      <c r="E52" s="293"/>
      <c r="F52" s="298" t="s">
        <v>40</v>
      </c>
      <c r="G52" s="298"/>
      <c r="H52" s="293"/>
      <c r="I52" s="293" t="s">
        <v>40</v>
      </c>
      <c r="J52" s="293"/>
      <c r="K52" s="293"/>
      <c r="L52" s="308" t="s">
        <v>274</v>
      </c>
      <c r="M52" s="298"/>
      <c r="N52" s="300" t="s">
        <v>41</v>
      </c>
      <c r="O52" s="293" t="s">
        <v>40</v>
      </c>
      <c r="P52" s="293"/>
      <c r="Q52" s="293"/>
      <c r="R52" s="293" t="s">
        <v>40</v>
      </c>
      <c r="S52" s="298"/>
      <c r="T52" s="298"/>
      <c r="U52" s="298" t="s">
        <v>40</v>
      </c>
      <c r="V52" s="293"/>
      <c r="W52" s="293"/>
      <c r="X52" s="293" t="s">
        <v>40</v>
      </c>
      <c r="Y52" s="298"/>
      <c r="Z52" s="300" t="s">
        <v>40</v>
      </c>
      <c r="AA52" s="298" t="s">
        <v>40</v>
      </c>
      <c r="AB52" s="298"/>
      <c r="AC52" s="293"/>
      <c r="AD52" s="293" t="s">
        <v>40</v>
      </c>
      <c r="AE52" s="293"/>
      <c r="AF52" s="293"/>
      <c r="AG52" s="293" t="s">
        <v>40</v>
      </c>
      <c r="AH52" s="298"/>
      <c r="AJ52" s="301">
        <f t="shared" si="36"/>
        <v>114</v>
      </c>
      <c r="AK52" s="302">
        <f t="shared" si="37"/>
        <v>0</v>
      </c>
      <c r="AL52" s="289"/>
      <c r="AM52" s="290"/>
      <c r="AN52" s="290"/>
      <c r="AO52" s="290"/>
      <c r="AP52" s="290"/>
      <c r="AQ52" s="290"/>
      <c r="AR52" s="291">
        <f t="shared" si="38"/>
        <v>0</v>
      </c>
      <c r="AS52" s="291">
        <f t="shared" si="39"/>
        <v>1</v>
      </c>
      <c r="AT52" s="291">
        <f t="shared" si="40"/>
        <v>0</v>
      </c>
      <c r="AU52" s="291">
        <f t="shared" si="41"/>
        <v>9</v>
      </c>
      <c r="AV52" s="291">
        <f t="shared" si="42"/>
        <v>0</v>
      </c>
      <c r="AW52" s="291">
        <f t="shared" si="43"/>
        <v>0</v>
      </c>
      <c r="AX52" s="291">
        <f t="shared" si="44"/>
        <v>0</v>
      </c>
      <c r="AY52" s="291">
        <f t="shared" si="45"/>
        <v>0</v>
      </c>
      <c r="AZ52" s="291">
        <f t="shared" si="46"/>
        <v>0</v>
      </c>
      <c r="BA52" s="291">
        <f t="shared" si="47"/>
        <v>0</v>
      </c>
      <c r="BB52" s="291">
        <f t="shared" si="48"/>
        <v>0</v>
      </c>
      <c r="BC52" s="291">
        <f t="shared" si="49"/>
        <v>0</v>
      </c>
      <c r="BD52" s="291">
        <f t="shared" si="50"/>
        <v>0</v>
      </c>
      <c r="BE52" s="291">
        <f t="shared" si="51"/>
        <v>0</v>
      </c>
      <c r="BF52" s="291">
        <f t="shared" si="52"/>
        <v>0</v>
      </c>
      <c r="BG52" s="303">
        <f t="shared" si="53"/>
        <v>114</v>
      </c>
    </row>
    <row r="53" spans="1:59" s="244" customFormat="1" ht="20.25" customHeight="1">
      <c r="A53" s="294">
        <v>426121</v>
      </c>
      <c r="B53" s="294" t="s">
        <v>371</v>
      </c>
      <c r="C53" s="293" t="s">
        <v>222</v>
      </c>
      <c r="D53" s="295" t="s">
        <v>270</v>
      </c>
      <c r="E53" s="293"/>
      <c r="F53" s="298" t="s">
        <v>40</v>
      </c>
      <c r="G53" s="298"/>
      <c r="H53" s="293"/>
      <c r="I53" s="293" t="s">
        <v>40</v>
      </c>
      <c r="J53" s="293"/>
      <c r="K53" s="293"/>
      <c r="L53" s="293" t="s">
        <v>40</v>
      </c>
      <c r="M53" s="298"/>
      <c r="N53" s="298"/>
      <c r="O53" s="308" t="s">
        <v>274</v>
      </c>
      <c r="P53" s="293"/>
      <c r="Q53" s="293"/>
      <c r="R53" s="293" t="s">
        <v>40</v>
      </c>
      <c r="S53" s="298"/>
      <c r="T53" s="298"/>
      <c r="U53" s="298" t="s">
        <v>40</v>
      </c>
      <c r="V53" s="293"/>
      <c r="W53" s="293"/>
      <c r="X53" s="293" t="s">
        <v>40</v>
      </c>
      <c r="Y53" s="298"/>
      <c r="Z53" s="293"/>
      <c r="AA53" s="298" t="s">
        <v>40</v>
      </c>
      <c r="AB53" s="298"/>
      <c r="AC53" s="293"/>
      <c r="AD53" s="293" t="s">
        <v>40</v>
      </c>
      <c r="AE53" s="293"/>
      <c r="AF53" s="293"/>
      <c r="AG53" s="293" t="s">
        <v>40</v>
      </c>
      <c r="AH53" s="298"/>
      <c r="AJ53" s="301">
        <f t="shared" si="36"/>
        <v>114</v>
      </c>
      <c r="AK53" s="302">
        <f t="shared" si="37"/>
        <v>-18</v>
      </c>
      <c r="AL53" s="289"/>
      <c r="AM53" s="290"/>
      <c r="AN53" s="290"/>
      <c r="AO53" s="290"/>
      <c r="AP53" s="290"/>
      <c r="AQ53" s="290"/>
      <c r="AR53" s="291">
        <f t="shared" si="38"/>
        <v>0</v>
      </c>
      <c r="AS53" s="291">
        <f t="shared" si="39"/>
        <v>0</v>
      </c>
      <c r="AT53" s="291">
        <f t="shared" si="40"/>
        <v>0</v>
      </c>
      <c r="AU53" s="291">
        <f t="shared" si="41"/>
        <v>8</v>
      </c>
      <c r="AV53" s="291">
        <f t="shared" si="42"/>
        <v>0</v>
      </c>
      <c r="AW53" s="291">
        <f t="shared" si="43"/>
        <v>0</v>
      </c>
      <c r="AX53" s="291">
        <f t="shared" si="44"/>
        <v>0</v>
      </c>
      <c r="AY53" s="291">
        <f t="shared" si="45"/>
        <v>0</v>
      </c>
      <c r="AZ53" s="291">
        <f t="shared" si="46"/>
        <v>0</v>
      </c>
      <c r="BA53" s="291">
        <f t="shared" si="47"/>
        <v>0</v>
      </c>
      <c r="BB53" s="291">
        <f t="shared" si="48"/>
        <v>0</v>
      </c>
      <c r="BC53" s="291">
        <f t="shared" si="49"/>
        <v>0</v>
      </c>
      <c r="BD53" s="291">
        <f t="shared" si="50"/>
        <v>0</v>
      </c>
      <c r="BE53" s="291">
        <f t="shared" si="51"/>
        <v>0</v>
      </c>
      <c r="BF53" s="291">
        <f t="shared" si="52"/>
        <v>0</v>
      </c>
      <c r="BG53" s="303">
        <f t="shared" si="53"/>
        <v>96</v>
      </c>
    </row>
    <row r="54" spans="1:59" s="244" customFormat="1" ht="20.25" customHeight="1">
      <c r="A54" s="294" t="s">
        <v>372</v>
      </c>
      <c r="B54" s="294" t="s">
        <v>373</v>
      </c>
      <c r="C54" s="293" t="s">
        <v>374</v>
      </c>
      <c r="D54" s="295" t="s">
        <v>288</v>
      </c>
      <c r="E54" s="293"/>
      <c r="F54" s="298"/>
      <c r="G54" s="298" t="s">
        <v>40</v>
      </c>
      <c r="H54" s="293"/>
      <c r="I54" s="293" t="s">
        <v>41</v>
      </c>
      <c r="J54" s="293"/>
      <c r="K54" s="293" t="s">
        <v>41</v>
      </c>
      <c r="L54" s="293" t="s">
        <v>41</v>
      </c>
      <c r="M54" s="298"/>
      <c r="N54" s="298"/>
      <c r="O54" s="293" t="s">
        <v>41</v>
      </c>
      <c r="P54" s="293" t="s">
        <v>41</v>
      </c>
      <c r="Q54" s="293" t="s">
        <v>41</v>
      </c>
      <c r="R54" s="293"/>
      <c r="S54" s="298"/>
      <c r="T54" s="300" t="s">
        <v>40</v>
      </c>
      <c r="U54" s="298"/>
      <c r="V54" s="293"/>
      <c r="W54" s="293" t="s">
        <v>41</v>
      </c>
      <c r="X54" s="293" t="s">
        <v>41</v>
      </c>
      <c r="Y54" s="300" t="s">
        <v>41</v>
      </c>
      <c r="Z54" s="293" t="s">
        <v>41</v>
      </c>
      <c r="AA54" s="298" t="s">
        <v>40</v>
      </c>
      <c r="AB54" s="298"/>
      <c r="AC54" s="293" t="s">
        <v>41</v>
      </c>
      <c r="AD54" s="293" t="s">
        <v>41</v>
      </c>
      <c r="AE54" s="293" t="s">
        <v>41</v>
      </c>
      <c r="AF54" s="293" t="s">
        <v>41</v>
      </c>
      <c r="AG54" s="293" t="s">
        <v>41</v>
      </c>
      <c r="AH54" s="298" t="s">
        <v>40</v>
      </c>
      <c r="AJ54" s="301">
        <f t="shared" si="36"/>
        <v>114</v>
      </c>
      <c r="AK54" s="302">
        <f t="shared" si="37"/>
        <v>0</v>
      </c>
      <c r="AL54" s="289"/>
      <c r="AM54" s="290"/>
      <c r="AN54" s="290"/>
      <c r="AO54" s="290"/>
      <c r="AP54" s="290"/>
      <c r="AQ54" s="290"/>
      <c r="AR54" s="291">
        <f t="shared" si="38"/>
        <v>0</v>
      </c>
      <c r="AS54" s="291">
        <f t="shared" si="39"/>
        <v>13</v>
      </c>
      <c r="AT54" s="291">
        <f t="shared" si="40"/>
        <v>0</v>
      </c>
      <c r="AU54" s="291">
        <f t="shared" si="41"/>
        <v>3</v>
      </c>
      <c r="AV54" s="291">
        <f t="shared" si="42"/>
        <v>0</v>
      </c>
      <c r="AW54" s="291">
        <f t="shared" si="43"/>
        <v>0</v>
      </c>
      <c r="AX54" s="291">
        <f t="shared" si="44"/>
        <v>0</v>
      </c>
      <c r="AY54" s="291">
        <f t="shared" si="45"/>
        <v>0</v>
      </c>
      <c r="AZ54" s="291">
        <f t="shared" si="46"/>
        <v>0</v>
      </c>
      <c r="BA54" s="291">
        <f t="shared" si="47"/>
        <v>0</v>
      </c>
      <c r="BB54" s="291">
        <f t="shared" si="48"/>
        <v>0</v>
      </c>
      <c r="BC54" s="291">
        <f t="shared" si="49"/>
        <v>0</v>
      </c>
      <c r="BD54" s="291">
        <f t="shared" si="50"/>
        <v>0</v>
      </c>
      <c r="BE54" s="291">
        <f t="shared" si="51"/>
        <v>0</v>
      </c>
      <c r="BF54" s="291">
        <f t="shared" si="52"/>
        <v>0</v>
      </c>
      <c r="BG54" s="303">
        <f t="shared" si="53"/>
        <v>114</v>
      </c>
    </row>
    <row r="55" spans="1:59" s="244" customFormat="1" ht="20.25" customHeight="1">
      <c r="A55" s="294">
        <v>426130</v>
      </c>
      <c r="B55" s="294" t="s">
        <v>375</v>
      </c>
      <c r="C55" s="293" t="s">
        <v>376</v>
      </c>
      <c r="D55" s="295" t="s">
        <v>270</v>
      </c>
      <c r="E55" s="293"/>
      <c r="F55" s="298" t="s">
        <v>40</v>
      </c>
      <c r="G55" s="298"/>
      <c r="H55" s="293"/>
      <c r="I55" s="293" t="s">
        <v>40</v>
      </c>
      <c r="J55" s="293"/>
      <c r="K55" s="293"/>
      <c r="L55" s="293" t="s">
        <v>40</v>
      </c>
      <c r="M55" s="298"/>
      <c r="N55" s="298"/>
      <c r="O55" s="293" t="s">
        <v>22</v>
      </c>
      <c r="P55" s="293"/>
      <c r="Q55" s="293"/>
      <c r="R55" s="293" t="s">
        <v>40</v>
      </c>
      <c r="S55" s="298"/>
      <c r="T55" s="298"/>
      <c r="U55" s="298" t="s">
        <v>40</v>
      </c>
      <c r="V55" s="293"/>
      <c r="W55" s="293"/>
      <c r="X55" s="293" t="s">
        <v>40</v>
      </c>
      <c r="Y55" s="298"/>
      <c r="Z55" s="293"/>
      <c r="AA55" s="298" t="s">
        <v>40</v>
      </c>
      <c r="AB55" s="298"/>
      <c r="AC55" s="293"/>
      <c r="AD55" s="293" t="s">
        <v>40</v>
      </c>
      <c r="AE55" s="293"/>
      <c r="AF55" s="293"/>
      <c r="AG55" s="293" t="s">
        <v>40</v>
      </c>
      <c r="AH55" s="298"/>
      <c r="AJ55" s="301">
        <f t="shared" si="36"/>
        <v>114</v>
      </c>
      <c r="AK55" s="302">
        <f t="shared" si="37"/>
        <v>-12</v>
      </c>
      <c r="AL55" s="289"/>
      <c r="AM55" s="290"/>
      <c r="AN55" s="290"/>
      <c r="AO55" s="290"/>
      <c r="AP55" s="290"/>
      <c r="AQ55" s="290"/>
      <c r="AR55" s="291">
        <f t="shared" si="38"/>
        <v>1</v>
      </c>
      <c r="AS55" s="291">
        <f t="shared" si="39"/>
        <v>0</v>
      </c>
      <c r="AT55" s="291">
        <f t="shared" si="40"/>
        <v>0</v>
      </c>
      <c r="AU55" s="291">
        <f t="shared" si="41"/>
        <v>8</v>
      </c>
      <c r="AV55" s="291">
        <f t="shared" si="42"/>
        <v>0</v>
      </c>
      <c r="AW55" s="291">
        <f t="shared" si="43"/>
        <v>0</v>
      </c>
      <c r="AX55" s="291">
        <f t="shared" si="44"/>
        <v>0</v>
      </c>
      <c r="AY55" s="291">
        <f t="shared" si="45"/>
        <v>0</v>
      </c>
      <c r="AZ55" s="291">
        <f t="shared" si="46"/>
        <v>0</v>
      </c>
      <c r="BA55" s="291">
        <f t="shared" si="47"/>
        <v>0</v>
      </c>
      <c r="BB55" s="291">
        <f t="shared" si="48"/>
        <v>0</v>
      </c>
      <c r="BC55" s="291">
        <f t="shared" si="49"/>
        <v>0</v>
      </c>
      <c r="BD55" s="291">
        <f t="shared" si="50"/>
        <v>0</v>
      </c>
      <c r="BE55" s="291">
        <f t="shared" si="51"/>
        <v>0</v>
      </c>
      <c r="BF55" s="291">
        <f t="shared" si="52"/>
        <v>0</v>
      </c>
      <c r="BG55" s="303">
        <f t="shared" si="53"/>
        <v>102</v>
      </c>
    </row>
    <row r="56" spans="1:59" s="244" customFormat="1" ht="20.25" customHeight="1">
      <c r="A56" s="294" t="s">
        <v>377</v>
      </c>
      <c r="B56" s="294" t="s">
        <v>378</v>
      </c>
      <c r="C56" s="293" t="s">
        <v>379</v>
      </c>
      <c r="D56" s="295" t="s">
        <v>270</v>
      </c>
      <c r="E56" s="293"/>
      <c r="F56" s="298"/>
      <c r="G56" s="298"/>
      <c r="H56" s="293" t="s">
        <v>40</v>
      </c>
      <c r="I56" s="293" t="s">
        <v>40</v>
      </c>
      <c r="J56" s="293" t="s">
        <v>40</v>
      </c>
      <c r="K56" s="293" t="s">
        <v>40</v>
      </c>
      <c r="L56" s="293" t="s">
        <v>40</v>
      </c>
      <c r="M56" s="298" t="s">
        <v>40</v>
      </c>
      <c r="N56" s="298"/>
      <c r="O56" s="293" t="s">
        <v>40</v>
      </c>
      <c r="P56" s="293" t="s">
        <v>40</v>
      </c>
      <c r="Q56" s="293" t="s">
        <v>40</v>
      </c>
      <c r="R56" s="293" t="s">
        <v>22</v>
      </c>
      <c r="S56" s="298"/>
      <c r="T56" s="298"/>
      <c r="U56" s="298"/>
      <c r="V56" s="293"/>
      <c r="W56" s="293"/>
      <c r="X56" s="293"/>
      <c r="Y56" s="298"/>
      <c r="Z56" s="293"/>
      <c r="AA56" s="298"/>
      <c r="AB56" s="298"/>
      <c r="AC56" s="293"/>
      <c r="AD56" s="293"/>
      <c r="AE56" s="293"/>
      <c r="AF56" s="293"/>
      <c r="AG56" s="293"/>
      <c r="AH56" s="298"/>
      <c r="AJ56" s="301">
        <f t="shared" si="36"/>
        <v>114</v>
      </c>
      <c r="AK56" s="302">
        <f t="shared" si="37"/>
        <v>0</v>
      </c>
      <c r="AL56" s="289"/>
      <c r="AM56" s="290"/>
      <c r="AN56" s="290"/>
      <c r="AO56" s="290"/>
      <c r="AP56" s="290"/>
      <c r="AQ56" s="290"/>
      <c r="AR56" s="291">
        <f t="shared" si="38"/>
        <v>1</v>
      </c>
      <c r="AS56" s="291">
        <f t="shared" si="39"/>
        <v>0</v>
      </c>
      <c r="AT56" s="291">
        <f t="shared" si="40"/>
        <v>0</v>
      </c>
      <c r="AU56" s="291">
        <f t="shared" si="41"/>
        <v>9</v>
      </c>
      <c r="AV56" s="291">
        <f t="shared" si="42"/>
        <v>0</v>
      </c>
      <c r="AW56" s="291">
        <f t="shared" si="43"/>
        <v>0</v>
      </c>
      <c r="AX56" s="291">
        <f t="shared" si="44"/>
        <v>0</v>
      </c>
      <c r="AY56" s="291">
        <f t="shared" si="45"/>
        <v>0</v>
      </c>
      <c r="AZ56" s="291">
        <f t="shared" si="46"/>
        <v>0</v>
      </c>
      <c r="BA56" s="291">
        <f t="shared" si="47"/>
        <v>0</v>
      </c>
      <c r="BB56" s="291">
        <f t="shared" si="48"/>
        <v>0</v>
      </c>
      <c r="BC56" s="291">
        <f t="shared" si="49"/>
        <v>0</v>
      </c>
      <c r="BD56" s="291">
        <f t="shared" si="50"/>
        <v>0</v>
      </c>
      <c r="BE56" s="291">
        <f t="shared" si="51"/>
        <v>0</v>
      </c>
      <c r="BF56" s="291">
        <f t="shared" si="52"/>
        <v>0</v>
      </c>
      <c r="BG56" s="303">
        <f t="shared" si="53"/>
        <v>114</v>
      </c>
    </row>
    <row r="57" spans="1:59" s="244" customFormat="1" ht="20.25" customHeight="1">
      <c r="A57" s="294" t="s">
        <v>380</v>
      </c>
      <c r="B57" s="316" t="s">
        <v>381</v>
      </c>
      <c r="C57" s="293"/>
      <c r="D57" s="295" t="s">
        <v>270</v>
      </c>
      <c r="E57" s="293"/>
      <c r="F57" s="298" t="s">
        <v>40</v>
      </c>
      <c r="G57" s="298"/>
      <c r="H57" s="293"/>
      <c r="I57" s="293" t="s">
        <v>40</v>
      </c>
      <c r="J57" s="293"/>
      <c r="K57" s="300" t="s">
        <v>22</v>
      </c>
      <c r="L57" s="293" t="s">
        <v>40</v>
      </c>
      <c r="M57" s="298"/>
      <c r="N57" s="300" t="s">
        <v>40</v>
      </c>
      <c r="O57" s="293" t="s">
        <v>40</v>
      </c>
      <c r="P57" s="293"/>
      <c r="Q57" s="293"/>
      <c r="R57" s="308" t="s">
        <v>274</v>
      </c>
      <c r="S57" s="300" t="s">
        <v>41</v>
      </c>
      <c r="T57" s="298"/>
      <c r="U57" s="298" t="s">
        <v>40</v>
      </c>
      <c r="V57" s="293"/>
      <c r="W57" s="293"/>
      <c r="X57" s="293" t="s">
        <v>40</v>
      </c>
      <c r="Y57" s="298"/>
      <c r="Z57" s="293"/>
      <c r="AA57" s="298" t="s">
        <v>40</v>
      </c>
      <c r="AB57" s="298"/>
      <c r="AC57" s="293"/>
      <c r="AD57" s="293" t="s">
        <v>40</v>
      </c>
      <c r="AE57" s="293"/>
      <c r="AF57" s="293"/>
      <c r="AG57" s="293" t="s">
        <v>40</v>
      </c>
      <c r="AH57" s="298"/>
      <c r="AJ57" s="301">
        <f t="shared" si="36"/>
        <v>114</v>
      </c>
      <c r="AK57" s="302">
        <f t="shared" si="37"/>
        <v>6</v>
      </c>
      <c r="AL57" s="289"/>
      <c r="AM57" s="290"/>
      <c r="AN57" s="290"/>
      <c r="AO57" s="290"/>
      <c r="AP57" s="290"/>
      <c r="AQ57" s="290"/>
      <c r="AR57" s="291">
        <f t="shared" si="38"/>
        <v>1</v>
      </c>
      <c r="AS57" s="291">
        <f t="shared" si="39"/>
        <v>1</v>
      </c>
      <c r="AT57" s="291">
        <f t="shared" si="40"/>
        <v>0</v>
      </c>
      <c r="AU57" s="291">
        <f t="shared" si="41"/>
        <v>9</v>
      </c>
      <c r="AV57" s="291">
        <f t="shared" si="42"/>
        <v>0</v>
      </c>
      <c r="AW57" s="291">
        <f t="shared" si="43"/>
        <v>0</v>
      </c>
      <c r="AX57" s="291">
        <f t="shared" si="44"/>
        <v>0</v>
      </c>
      <c r="AY57" s="291">
        <f t="shared" si="45"/>
        <v>0</v>
      </c>
      <c r="AZ57" s="291">
        <f t="shared" si="46"/>
        <v>0</v>
      </c>
      <c r="BA57" s="291">
        <f t="shared" si="47"/>
        <v>0</v>
      </c>
      <c r="BB57" s="291">
        <f t="shared" si="48"/>
        <v>0</v>
      </c>
      <c r="BC57" s="291">
        <f t="shared" si="49"/>
        <v>0</v>
      </c>
      <c r="BD57" s="291">
        <f t="shared" si="50"/>
        <v>0</v>
      </c>
      <c r="BE57" s="291">
        <f t="shared" si="51"/>
        <v>0</v>
      </c>
      <c r="BF57" s="291">
        <f t="shared" si="52"/>
        <v>0</v>
      </c>
      <c r="BG57" s="303">
        <f t="shared" si="53"/>
        <v>120</v>
      </c>
    </row>
    <row r="58" spans="1:59" s="244" customFormat="1" ht="20.25" customHeight="1">
      <c r="A58" s="294" t="s">
        <v>382</v>
      </c>
      <c r="B58" s="294" t="s">
        <v>383</v>
      </c>
      <c r="C58" s="293" t="s">
        <v>384</v>
      </c>
      <c r="D58" s="295" t="s">
        <v>270</v>
      </c>
      <c r="E58" s="293"/>
      <c r="F58" s="298" t="s">
        <v>40</v>
      </c>
      <c r="G58" s="298"/>
      <c r="H58" s="293"/>
      <c r="I58" s="293" t="s">
        <v>40</v>
      </c>
      <c r="J58" s="293"/>
      <c r="K58" s="293"/>
      <c r="L58" s="293" t="s">
        <v>40</v>
      </c>
      <c r="M58" s="298"/>
      <c r="N58" s="298"/>
      <c r="O58" s="293" t="s">
        <v>40</v>
      </c>
      <c r="P58" s="293"/>
      <c r="Q58" s="293"/>
      <c r="R58" s="293" t="s">
        <v>40</v>
      </c>
      <c r="S58" s="298"/>
      <c r="T58" s="298"/>
      <c r="U58" s="308" t="s">
        <v>274</v>
      </c>
      <c r="V58" s="293"/>
      <c r="W58" s="293"/>
      <c r="X58" s="293" t="s">
        <v>40</v>
      </c>
      <c r="Y58" s="298"/>
      <c r="Z58" s="300" t="s">
        <v>40</v>
      </c>
      <c r="AA58" s="298" t="s">
        <v>40</v>
      </c>
      <c r="AB58" s="298"/>
      <c r="AC58" s="293"/>
      <c r="AD58" s="293" t="s">
        <v>40</v>
      </c>
      <c r="AE58" s="293"/>
      <c r="AF58" s="293"/>
      <c r="AG58" s="293" t="s">
        <v>40</v>
      </c>
      <c r="AH58" s="298"/>
      <c r="AJ58" s="301">
        <f t="shared" si="36"/>
        <v>114</v>
      </c>
      <c r="AK58" s="302">
        <f t="shared" si="37"/>
        <v>-6</v>
      </c>
      <c r="AL58" s="289"/>
      <c r="AM58" s="290"/>
      <c r="AN58" s="290"/>
      <c r="AO58" s="290"/>
      <c r="AP58" s="290"/>
      <c r="AQ58" s="290"/>
      <c r="AR58" s="291">
        <f t="shared" si="38"/>
        <v>0</v>
      </c>
      <c r="AS58" s="291">
        <f t="shared" si="39"/>
        <v>0</v>
      </c>
      <c r="AT58" s="291">
        <f t="shared" si="40"/>
        <v>0</v>
      </c>
      <c r="AU58" s="291">
        <f t="shared" si="41"/>
        <v>9</v>
      </c>
      <c r="AV58" s="291">
        <f t="shared" si="42"/>
        <v>0</v>
      </c>
      <c r="AW58" s="291">
        <f t="shared" si="43"/>
        <v>0</v>
      </c>
      <c r="AX58" s="291">
        <f t="shared" si="44"/>
        <v>0</v>
      </c>
      <c r="AY58" s="291">
        <f t="shared" si="45"/>
        <v>0</v>
      </c>
      <c r="AZ58" s="291">
        <f t="shared" si="46"/>
        <v>0</v>
      </c>
      <c r="BA58" s="291">
        <f t="shared" si="47"/>
        <v>0</v>
      </c>
      <c r="BB58" s="291">
        <f t="shared" si="48"/>
        <v>0</v>
      </c>
      <c r="BC58" s="291">
        <f t="shared" si="49"/>
        <v>0</v>
      </c>
      <c r="BD58" s="291">
        <f t="shared" si="50"/>
        <v>0</v>
      </c>
      <c r="BE58" s="291">
        <f t="shared" si="51"/>
        <v>0</v>
      </c>
      <c r="BF58" s="291">
        <f t="shared" si="52"/>
        <v>0</v>
      </c>
      <c r="BG58" s="303">
        <f t="shared" si="53"/>
        <v>108</v>
      </c>
    </row>
    <row r="59" spans="1:59" s="244" customFormat="1" ht="20.25" customHeight="1">
      <c r="A59" s="294" t="s">
        <v>385</v>
      </c>
      <c r="B59" s="294" t="s">
        <v>386</v>
      </c>
      <c r="C59" s="309" t="s">
        <v>222</v>
      </c>
      <c r="D59" s="295" t="s">
        <v>270</v>
      </c>
      <c r="E59" s="293" t="s">
        <v>22</v>
      </c>
      <c r="F59" s="298"/>
      <c r="G59" s="307" t="s">
        <v>226</v>
      </c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J59" s="301">
        <f t="shared" si="36"/>
        <v>114</v>
      </c>
      <c r="AK59" s="302">
        <f t="shared" si="37"/>
        <v>-108</v>
      </c>
      <c r="AL59" s="289"/>
      <c r="AM59" s="290"/>
      <c r="AN59" s="290"/>
      <c r="AO59" s="290"/>
      <c r="AP59" s="290"/>
      <c r="AQ59" s="290"/>
      <c r="AR59" s="291">
        <f t="shared" si="38"/>
        <v>1</v>
      </c>
      <c r="AS59" s="291">
        <f t="shared" si="39"/>
        <v>0</v>
      </c>
      <c r="AT59" s="291">
        <f t="shared" si="40"/>
        <v>0</v>
      </c>
      <c r="AU59" s="291">
        <f t="shared" si="41"/>
        <v>0</v>
      </c>
      <c r="AV59" s="291">
        <f t="shared" si="42"/>
        <v>0</v>
      </c>
      <c r="AW59" s="291">
        <f t="shared" si="43"/>
        <v>0</v>
      </c>
      <c r="AX59" s="291">
        <f t="shared" si="44"/>
        <v>0</v>
      </c>
      <c r="AY59" s="291">
        <f t="shared" si="45"/>
        <v>0</v>
      </c>
      <c r="AZ59" s="291">
        <f t="shared" si="46"/>
        <v>0</v>
      </c>
      <c r="BA59" s="291">
        <f t="shared" si="47"/>
        <v>0</v>
      </c>
      <c r="BB59" s="291">
        <f t="shared" si="48"/>
        <v>0</v>
      </c>
      <c r="BC59" s="291">
        <f t="shared" si="49"/>
        <v>0</v>
      </c>
      <c r="BD59" s="291">
        <f t="shared" si="50"/>
        <v>0</v>
      </c>
      <c r="BE59" s="291">
        <f t="shared" si="51"/>
        <v>0</v>
      </c>
      <c r="BF59" s="291">
        <f t="shared" si="52"/>
        <v>0</v>
      </c>
      <c r="BG59" s="303">
        <f t="shared" si="53"/>
        <v>6</v>
      </c>
    </row>
    <row r="60" spans="1:59" s="244" customFormat="1" ht="20.25" customHeight="1">
      <c r="A60" s="294" t="s">
        <v>387</v>
      </c>
      <c r="B60" s="294" t="s">
        <v>388</v>
      </c>
      <c r="C60" s="309" t="s">
        <v>222</v>
      </c>
      <c r="D60" s="295" t="s">
        <v>270</v>
      </c>
      <c r="E60" s="293"/>
      <c r="F60" s="298" t="s">
        <v>41</v>
      </c>
      <c r="G60" s="307" t="s">
        <v>226</v>
      </c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J60" s="301">
        <f t="shared" si="36"/>
        <v>114</v>
      </c>
      <c r="AK60" s="302">
        <f t="shared" si="37"/>
        <v>-108</v>
      </c>
      <c r="AL60" s="289"/>
      <c r="AM60" s="290"/>
      <c r="AN60" s="290"/>
      <c r="AO60" s="290"/>
      <c r="AP60" s="290"/>
      <c r="AQ60" s="290"/>
      <c r="AR60" s="291">
        <f t="shared" si="38"/>
        <v>0</v>
      </c>
      <c r="AS60" s="291">
        <f t="shared" si="39"/>
        <v>1</v>
      </c>
      <c r="AT60" s="291">
        <f t="shared" si="40"/>
        <v>0</v>
      </c>
      <c r="AU60" s="291">
        <f t="shared" si="41"/>
        <v>0</v>
      </c>
      <c r="AV60" s="291">
        <f t="shared" si="42"/>
        <v>0</v>
      </c>
      <c r="AW60" s="291">
        <f t="shared" si="43"/>
        <v>0</v>
      </c>
      <c r="AX60" s="291">
        <f t="shared" si="44"/>
        <v>0</v>
      </c>
      <c r="AY60" s="291">
        <f t="shared" si="45"/>
        <v>0</v>
      </c>
      <c r="AZ60" s="291">
        <f t="shared" si="46"/>
        <v>0</v>
      </c>
      <c r="BA60" s="291">
        <f t="shared" si="47"/>
        <v>0</v>
      </c>
      <c r="BB60" s="291">
        <f t="shared" si="48"/>
        <v>0</v>
      </c>
      <c r="BC60" s="291">
        <f t="shared" si="49"/>
        <v>0</v>
      </c>
      <c r="BD60" s="291">
        <f t="shared" si="50"/>
        <v>0</v>
      </c>
      <c r="BE60" s="291">
        <f t="shared" si="51"/>
        <v>0</v>
      </c>
      <c r="BF60" s="291">
        <f t="shared" si="52"/>
        <v>0</v>
      </c>
      <c r="BG60" s="303">
        <f t="shared" si="53"/>
        <v>6</v>
      </c>
    </row>
    <row r="61" spans="1:59" s="244" customFormat="1" ht="20.25" customHeight="1">
      <c r="A61" s="294"/>
      <c r="B61" s="294" t="s">
        <v>389</v>
      </c>
      <c r="C61" s="309" t="s">
        <v>222</v>
      </c>
      <c r="D61" s="295" t="s">
        <v>270</v>
      </c>
      <c r="E61" s="293"/>
      <c r="F61" s="298" t="s">
        <v>40</v>
      </c>
      <c r="G61" s="298"/>
      <c r="H61" s="293" t="s">
        <v>40</v>
      </c>
      <c r="I61" s="293"/>
      <c r="J61" s="293"/>
      <c r="K61" s="293"/>
      <c r="L61" s="293" t="s">
        <v>40</v>
      </c>
      <c r="M61" s="298"/>
      <c r="N61" s="298"/>
      <c r="O61" s="293"/>
      <c r="P61" s="293"/>
      <c r="Q61" s="293" t="s">
        <v>40</v>
      </c>
      <c r="R61" s="293"/>
      <c r="S61" s="298"/>
      <c r="T61" s="298" t="s">
        <v>40</v>
      </c>
      <c r="U61" s="298"/>
      <c r="V61" s="293"/>
      <c r="W61" s="293" t="s">
        <v>40</v>
      </c>
      <c r="X61" s="293"/>
      <c r="Y61" s="298"/>
      <c r="Z61" s="293" t="s">
        <v>40</v>
      </c>
      <c r="AA61" s="298"/>
      <c r="AB61" s="298"/>
      <c r="AC61" s="293" t="s">
        <v>40</v>
      </c>
      <c r="AD61" s="293"/>
      <c r="AE61" s="293"/>
      <c r="AF61" s="293" t="s">
        <v>40</v>
      </c>
      <c r="AG61" s="293"/>
      <c r="AH61" s="298" t="s">
        <v>41</v>
      </c>
      <c r="AJ61" s="301">
        <f t="shared" si="36"/>
        <v>114</v>
      </c>
      <c r="AK61" s="302">
        <f t="shared" si="37"/>
        <v>-18</v>
      </c>
      <c r="AL61" s="289"/>
      <c r="AM61" s="290"/>
      <c r="AN61" s="290"/>
      <c r="AO61" s="290"/>
      <c r="AP61" s="290"/>
      <c r="AQ61" s="290"/>
      <c r="AR61" s="291">
        <f t="shared" si="38"/>
        <v>0</v>
      </c>
      <c r="AS61" s="291">
        <f t="shared" si="39"/>
        <v>0</v>
      </c>
      <c r="AT61" s="291">
        <f t="shared" si="40"/>
        <v>0</v>
      </c>
      <c r="AU61" s="291">
        <f t="shared" si="41"/>
        <v>8</v>
      </c>
      <c r="AV61" s="291">
        <f t="shared" si="42"/>
        <v>0</v>
      </c>
      <c r="AW61" s="291">
        <f t="shared" si="43"/>
        <v>0</v>
      </c>
      <c r="AX61" s="291">
        <f t="shared" si="44"/>
        <v>0</v>
      </c>
      <c r="AY61" s="291">
        <f t="shared" si="45"/>
        <v>0</v>
      </c>
      <c r="AZ61" s="291">
        <f t="shared" si="46"/>
        <v>0</v>
      </c>
      <c r="BA61" s="291">
        <f t="shared" si="47"/>
        <v>0</v>
      </c>
      <c r="BB61" s="291">
        <f t="shared" si="48"/>
        <v>0</v>
      </c>
      <c r="BC61" s="291">
        <f t="shared" si="49"/>
        <v>0</v>
      </c>
      <c r="BD61" s="291">
        <f t="shared" si="50"/>
        <v>0</v>
      </c>
      <c r="BE61" s="291">
        <f t="shared" si="51"/>
        <v>0</v>
      </c>
      <c r="BF61" s="291">
        <f t="shared" si="52"/>
        <v>0</v>
      </c>
      <c r="BG61" s="303">
        <f t="shared" si="53"/>
        <v>96</v>
      </c>
    </row>
    <row r="62" spans="1:59" s="244" customFormat="1" ht="20.25" customHeight="1">
      <c r="A62" s="294" t="s">
        <v>390</v>
      </c>
      <c r="B62" s="294" t="s">
        <v>391</v>
      </c>
      <c r="C62" s="309" t="s">
        <v>222</v>
      </c>
      <c r="D62" s="295" t="s">
        <v>270</v>
      </c>
      <c r="E62" s="293"/>
      <c r="F62" s="298" t="s">
        <v>40</v>
      </c>
      <c r="G62" s="298"/>
      <c r="H62" s="293" t="s">
        <v>40</v>
      </c>
      <c r="I62" s="293"/>
      <c r="J62" s="293" t="s">
        <v>40</v>
      </c>
      <c r="K62" s="293"/>
      <c r="L62" s="293" t="s">
        <v>40</v>
      </c>
      <c r="M62" s="298"/>
      <c r="N62" s="298" t="s">
        <v>40</v>
      </c>
      <c r="O62" s="293"/>
      <c r="P62" s="293"/>
      <c r="Q62" s="293"/>
      <c r="R62" s="293" t="s">
        <v>40</v>
      </c>
      <c r="S62" s="298"/>
      <c r="T62" s="298"/>
      <c r="U62" s="298"/>
      <c r="V62" s="293"/>
      <c r="W62" s="293"/>
      <c r="X62" s="293" t="s">
        <v>40</v>
      </c>
      <c r="Y62" s="298"/>
      <c r="Z62" s="293" t="s">
        <v>41</v>
      </c>
      <c r="AA62" s="298"/>
      <c r="AB62" s="298"/>
      <c r="AC62" s="293"/>
      <c r="AD62" s="293" t="s">
        <v>40</v>
      </c>
      <c r="AE62" s="293"/>
      <c r="AF62" s="293" t="s">
        <v>40</v>
      </c>
      <c r="AG62" s="293"/>
      <c r="AH62" s="298"/>
      <c r="AJ62" s="301">
        <f t="shared" si="36"/>
        <v>114</v>
      </c>
      <c r="AK62" s="302">
        <f t="shared" si="37"/>
        <v>-12</v>
      </c>
      <c r="AL62" s="289"/>
      <c r="AM62" s="290"/>
      <c r="AN62" s="290"/>
      <c r="AO62" s="290"/>
      <c r="AP62" s="290"/>
      <c r="AQ62" s="290"/>
      <c r="AR62" s="291">
        <f t="shared" si="38"/>
        <v>0</v>
      </c>
      <c r="AS62" s="291">
        <f t="shared" si="39"/>
        <v>1</v>
      </c>
      <c r="AT62" s="291">
        <f t="shared" si="40"/>
        <v>0</v>
      </c>
      <c r="AU62" s="291">
        <f t="shared" si="41"/>
        <v>8</v>
      </c>
      <c r="AV62" s="291">
        <f t="shared" si="42"/>
        <v>0</v>
      </c>
      <c r="AW62" s="291">
        <f t="shared" si="43"/>
        <v>0</v>
      </c>
      <c r="AX62" s="291">
        <f t="shared" si="44"/>
        <v>0</v>
      </c>
      <c r="AY62" s="291">
        <f t="shared" si="45"/>
        <v>0</v>
      </c>
      <c r="AZ62" s="291">
        <f t="shared" si="46"/>
        <v>0</v>
      </c>
      <c r="BA62" s="291">
        <f t="shared" si="47"/>
        <v>0</v>
      </c>
      <c r="BB62" s="291">
        <f t="shared" si="48"/>
        <v>0</v>
      </c>
      <c r="BC62" s="291">
        <f t="shared" si="49"/>
        <v>0</v>
      </c>
      <c r="BD62" s="291">
        <f t="shared" si="50"/>
        <v>0</v>
      </c>
      <c r="BE62" s="291">
        <f t="shared" si="51"/>
        <v>0</v>
      </c>
      <c r="BF62" s="291">
        <f t="shared" si="52"/>
        <v>0</v>
      </c>
      <c r="BG62" s="303">
        <f t="shared" si="53"/>
        <v>102</v>
      </c>
    </row>
    <row r="63" spans="1:59" s="244" customFormat="1" ht="20.25" customHeight="1">
      <c r="A63" s="294" t="s">
        <v>392</v>
      </c>
      <c r="B63" s="294" t="s">
        <v>393</v>
      </c>
      <c r="C63" s="309" t="s">
        <v>222</v>
      </c>
      <c r="D63" s="295" t="s">
        <v>270</v>
      </c>
      <c r="E63" s="293"/>
      <c r="F63" s="298" t="s">
        <v>40</v>
      </c>
      <c r="G63" s="298"/>
      <c r="H63" s="293" t="s">
        <v>40</v>
      </c>
      <c r="I63" s="293"/>
      <c r="J63" s="293"/>
      <c r="K63" s="293"/>
      <c r="L63" s="293" t="s">
        <v>40</v>
      </c>
      <c r="M63" s="298"/>
      <c r="N63" s="298" t="s">
        <v>40</v>
      </c>
      <c r="O63" s="293" t="s">
        <v>40</v>
      </c>
      <c r="P63" s="293"/>
      <c r="Q63" s="293"/>
      <c r="R63" s="293" t="s">
        <v>40</v>
      </c>
      <c r="S63" s="298"/>
      <c r="T63" s="298"/>
      <c r="U63" s="298"/>
      <c r="V63" s="293"/>
      <c r="W63" s="293"/>
      <c r="X63" s="293" t="s">
        <v>40</v>
      </c>
      <c r="Y63" s="298"/>
      <c r="Z63" s="293"/>
      <c r="AA63" s="298" t="s">
        <v>40</v>
      </c>
      <c r="AB63" s="298"/>
      <c r="AC63" s="293"/>
      <c r="AD63" s="293" t="s">
        <v>40</v>
      </c>
      <c r="AE63" s="293"/>
      <c r="AF63" s="293"/>
      <c r="AG63" s="293" t="s">
        <v>41</v>
      </c>
      <c r="AH63" s="298"/>
      <c r="AJ63" s="301">
        <f t="shared" si="36"/>
        <v>114</v>
      </c>
      <c r="AK63" s="302">
        <f t="shared" si="37"/>
        <v>-6</v>
      </c>
      <c r="AL63" s="289"/>
      <c r="AM63" s="290"/>
      <c r="AN63" s="290"/>
      <c r="AO63" s="290"/>
      <c r="AP63" s="290"/>
      <c r="AQ63" s="290"/>
      <c r="AR63" s="291">
        <f t="shared" si="38"/>
        <v>0</v>
      </c>
      <c r="AS63" s="291">
        <f t="shared" si="39"/>
        <v>0</v>
      </c>
      <c r="AT63" s="291">
        <f t="shared" si="40"/>
        <v>0</v>
      </c>
      <c r="AU63" s="291">
        <f t="shared" si="41"/>
        <v>9</v>
      </c>
      <c r="AV63" s="291">
        <f t="shared" si="42"/>
        <v>0</v>
      </c>
      <c r="AW63" s="291">
        <f t="shared" si="43"/>
        <v>0</v>
      </c>
      <c r="AX63" s="291">
        <f t="shared" si="44"/>
        <v>0</v>
      </c>
      <c r="AY63" s="291">
        <f t="shared" si="45"/>
        <v>0</v>
      </c>
      <c r="AZ63" s="291">
        <f t="shared" si="46"/>
        <v>0</v>
      </c>
      <c r="BA63" s="291">
        <f t="shared" si="47"/>
        <v>0</v>
      </c>
      <c r="BB63" s="291">
        <f t="shared" si="48"/>
        <v>0</v>
      </c>
      <c r="BC63" s="291">
        <f t="shared" si="49"/>
        <v>0</v>
      </c>
      <c r="BD63" s="291">
        <f t="shared" si="50"/>
        <v>0</v>
      </c>
      <c r="BE63" s="291">
        <f t="shared" si="51"/>
        <v>0</v>
      </c>
      <c r="BF63" s="291">
        <f t="shared" si="52"/>
        <v>0</v>
      </c>
      <c r="BG63" s="303">
        <f t="shared" si="53"/>
        <v>108</v>
      </c>
    </row>
    <row r="64" spans="1:59" s="244" customFormat="1" ht="20.25" customHeight="1">
      <c r="A64" s="294" t="s">
        <v>394</v>
      </c>
      <c r="B64" s="294" t="s">
        <v>395</v>
      </c>
      <c r="C64" s="309" t="s">
        <v>222</v>
      </c>
      <c r="D64" s="295" t="s">
        <v>270</v>
      </c>
      <c r="E64" s="293"/>
      <c r="F64" s="298" t="s">
        <v>40</v>
      </c>
      <c r="G64" s="298"/>
      <c r="H64" s="293"/>
      <c r="I64" s="293"/>
      <c r="J64" s="293" t="s">
        <v>41</v>
      </c>
      <c r="K64" s="293"/>
      <c r="L64" s="293" t="s">
        <v>40</v>
      </c>
      <c r="M64" s="298"/>
      <c r="N64" s="298"/>
      <c r="O64" s="293" t="s">
        <v>40</v>
      </c>
      <c r="P64" s="293"/>
      <c r="Q64" s="293"/>
      <c r="R64" s="293" t="s">
        <v>40</v>
      </c>
      <c r="S64" s="298"/>
      <c r="T64" s="298"/>
      <c r="U64" s="298" t="s">
        <v>40</v>
      </c>
      <c r="V64" s="293"/>
      <c r="W64" s="293"/>
      <c r="X64" s="293" t="s">
        <v>40</v>
      </c>
      <c r="Y64" s="298"/>
      <c r="Z64" s="293"/>
      <c r="AA64" s="298" t="s">
        <v>40</v>
      </c>
      <c r="AB64" s="298"/>
      <c r="AC64" s="293"/>
      <c r="AD64" s="293" t="s">
        <v>40</v>
      </c>
      <c r="AE64" s="293"/>
      <c r="AF64" s="293"/>
      <c r="AG64" s="293" t="s">
        <v>40</v>
      </c>
      <c r="AH64" s="298"/>
      <c r="AJ64" s="301">
        <f t="shared" si="36"/>
        <v>114</v>
      </c>
      <c r="AK64" s="302">
        <f t="shared" si="37"/>
        <v>-12</v>
      </c>
      <c r="AL64" s="289"/>
      <c r="AM64" s="290"/>
      <c r="AN64" s="290"/>
      <c r="AO64" s="290"/>
      <c r="AP64" s="290"/>
      <c r="AQ64" s="290"/>
      <c r="AR64" s="291">
        <f t="shared" si="38"/>
        <v>0</v>
      </c>
      <c r="AS64" s="291">
        <f t="shared" si="39"/>
        <v>1</v>
      </c>
      <c r="AT64" s="291">
        <f t="shared" si="40"/>
        <v>0</v>
      </c>
      <c r="AU64" s="291">
        <f t="shared" si="41"/>
        <v>8</v>
      </c>
      <c r="AV64" s="291">
        <f t="shared" si="42"/>
        <v>0</v>
      </c>
      <c r="AW64" s="291">
        <f t="shared" si="43"/>
        <v>0</v>
      </c>
      <c r="AX64" s="291">
        <f t="shared" si="44"/>
        <v>0</v>
      </c>
      <c r="AY64" s="291">
        <f t="shared" si="45"/>
        <v>0</v>
      </c>
      <c r="AZ64" s="291">
        <f t="shared" si="46"/>
        <v>0</v>
      </c>
      <c r="BA64" s="291">
        <f t="shared" si="47"/>
        <v>0</v>
      </c>
      <c r="BB64" s="291">
        <f t="shared" si="48"/>
        <v>0</v>
      </c>
      <c r="BC64" s="291">
        <f t="shared" si="49"/>
        <v>0</v>
      </c>
      <c r="BD64" s="291">
        <f t="shared" si="50"/>
        <v>0</v>
      </c>
      <c r="BE64" s="291">
        <f t="shared" si="51"/>
        <v>0</v>
      </c>
      <c r="BF64" s="291">
        <f t="shared" si="52"/>
        <v>0</v>
      </c>
      <c r="BG64" s="303">
        <f t="shared" si="53"/>
        <v>102</v>
      </c>
    </row>
    <row r="65" spans="1:59" s="244" customFormat="1" ht="20.25" customHeight="1">
      <c r="A65" s="294" t="s">
        <v>396</v>
      </c>
      <c r="B65" s="294" t="s">
        <v>397</v>
      </c>
      <c r="C65" s="309" t="s">
        <v>222</v>
      </c>
      <c r="D65" s="295" t="s">
        <v>270</v>
      </c>
      <c r="E65" s="293"/>
      <c r="F65" s="298" t="s">
        <v>40</v>
      </c>
      <c r="G65" s="298"/>
      <c r="H65" s="293" t="s">
        <v>41</v>
      </c>
      <c r="I65" s="293"/>
      <c r="J65" s="293"/>
      <c r="K65" s="293" t="s">
        <v>40</v>
      </c>
      <c r="L65" s="293"/>
      <c r="M65" s="298"/>
      <c r="N65" s="298"/>
      <c r="O65" s="293" t="s">
        <v>40</v>
      </c>
      <c r="P65" s="293"/>
      <c r="Q65" s="293"/>
      <c r="R65" s="293" t="s">
        <v>40</v>
      </c>
      <c r="S65" s="298"/>
      <c r="T65" s="298"/>
      <c r="U65" s="298" t="s">
        <v>40</v>
      </c>
      <c r="V65" s="293"/>
      <c r="W65" s="293"/>
      <c r="X65" s="293"/>
      <c r="Y65" s="298"/>
      <c r="Z65" s="293" t="s">
        <v>40</v>
      </c>
      <c r="AA65" s="298" t="s">
        <v>40</v>
      </c>
      <c r="AB65" s="298"/>
      <c r="AC65" s="293" t="s">
        <v>40</v>
      </c>
      <c r="AD65" s="293"/>
      <c r="AE65" s="293"/>
      <c r="AF65" s="293"/>
      <c r="AG65" s="293" t="s">
        <v>40</v>
      </c>
      <c r="AH65" s="298"/>
      <c r="AJ65" s="301">
        <f t="shared" si="36"/>
        <v>114</v>
      </c>
      <c r="AK65" s="302">
        <f t="shared" si="37"/>
        <v>-12</v>
      </c>
      <c r="AL65" s="289"/>
      <c r="AM65" s="290"/>
      <c r="AN65" s="290"/>
      <c r="AO65" s="290"/>
      <c r="AP65" s="290"/>
      <c r="AQ65" s="290"/>
      <c r="AR65" s="291">
        <f t="shared" si="38"/>
        <v>0</v>
      </c>
      <c r="AS65" s="291">
        <f t="shared" si="39"/>
        <v>1</v>
      </c>
      <c r="AT65" s="291">
        <f t="shared" si="40"/>
        <v>0</v>
      </c>
      <c r="AU65" s="291">
        <f t="shared" si="41"/>
        <v>8</v>
      </c>
      <c r="AV65" s="291">
        <f t="shared" si="42"/>
        <v>0</v>
      </c>
      <c r="AW65" s="291">
        <f t="shared" si="43"/>
        <v>0</v>
      </c>
      <c r="AX65" s="291">
        <f t="shared" si="44"/>
        <v>0</v>
      </c>
      <c r="AY65" s="291">
        <f t="shared" si="45"/>
        <v>0</v>
      </c>
      <c r="AZ65" s="291">
        <f t="shared" si="46"/>
        <v>0</v>
      </c>
      <c r="BA65" s="291">
        <f t="shared" si="47"/>
        <v>0</v>
      </c>
      <c r="BB65" s="291">
        <f t="shared" si="48"/>
        <v>0</v>
      </c>
      <c r="BC65" s="291">
        <f t="shared" si="49"/>
        <v>0</v>
      </c>
      <c r="BD65" s="291">
        <f t="shared" si="50"/>
        <v>0</v>
      </c>
      <c r="BE65" s="291">
        <f t="shared" si="51"/>
        <v>0</v>
      </c>
      <c r="BF65" s="291">
        <f t="shared" si="52"/>
        <v>0</v>
      </c>
      <c r="BG65" s="303">
        <f t="shared" si="53"/>
        <v>102</v>
      </c>
    </row>
    <row r="66" spans="1:59" s="244" customFormat="1" ht="20.25" customHeight="1">
      <c r="A66" s="294" t="s">
        <v>398</v>
      </c>
      <c r="B66" s="294" t="s">
        <v>399</v>
      </c>
      <c r="C66" s="309" t="s">
        <v>222</v>
      </c>
      <c r="D66" s="295" t="s">
        <v>270</v>
      </c>
      <c r="E66" s="293" t="s">
        <v>40</v>
      </c>
      <c r="F66" s="298"/>
      <c r="G66" s="298"/>
      <c r="H66" s="293"/>
      <c r="I66" s="293" t="s">
        <v>40</v>
      </c>
      <c r="J66" s="293"/>
      <c r="K66" s="293" t="s">
        <v>40</v>
      </c>
      <c r="L66" s="293"/>
      <c r="M66" s="298" t="s">
        <v>41</v>
      </c>
      <c r="N66" s="298"/>
      <c r="O66" s="293" t="s">
        <v>40</v>
      </c>
      <c r="P66" s="293"/>
      <c r="Q66" s="293"/>
      <c r="R66" s="293"/>
      <c r="S66" s="298" t="s">
        <v>40</v>
      </c>
      <c r="T66" s="298"/>
      <c r="U66" s="298" t="s">
        <v>40</v>
      </c>
      <c r="V66" s="293"/>
      <c r="W66" s="293" t="s">
        <v>40</v>
      </c>
      <c r="X66" s="293"/>
      <c r="Y66" s="298" t="s">
        <v>40</v>
      </c>
      <c r="Z66" s="293"/>
      <c r="AA66" s="298"/>
      <c r="AB66" s="298"/>
      <c r="AC66" s="293" t="s">
        <v>40</v>
      </c>
      <c r="AD66" s="293"/>
      <c r="AE66" s="293"/>
      <c r="AF66" s="293"/>
      <c r="AG66" s="293"/>
      <c r="AH66" s="298"/>
      <c r="AJ66" s="301">
        <f t="shared" si="36"/>
        <v>114</v>
      </c>
      <c r="AK66" s="302">
        <f t="shared" si="37"/>
        <v>0</v>
      </c>
      <c r="AL66" s="289"/>
      <c r="AM66" s="290"/>
      <c r="AN66" s="290"/>
      <c r="AO66" s="290"/>
      <c r="AP66" s="290"/>
      <c r="AQ66" s="290"/>
      <c r="AR66" s="291">
        <f t="shared" si="38"/>
        <v>0</v>
      </c>
      <c r="AS66" s="291">
        <f t="shared" si="39"/>
        <v>1</v>
      </c>
      <c r="AT66" s="291">
        <f t="shared" si="40"/>
        <v>0</v>
      </c>
      <c r="AU66" s="291">
        <f t="shared" si="41"/>
        <v>9</v>
      </c>
      <c r="AV66" s="291">
        <f t="shared" si="42"/>
        <v>0</v>
      </c>
      <c r="AW66" s="291">
        <f t="shared" si="43"/>
        <v>0</v>
      </c>
      <c r="AX66" s="291">
        <f t="shared" si="44"/>
        <v>0</v>
      </c>
      <c r="AY66" s="291">
        <f t="shared" si="45"/>
        <v>0</v>
      </c>
      <c r="AZ66" s="291">
        <f t="shared" si="46"/>
        <v>0</v>
      </c>
      <c r="BA66" s="291">
        <f t="shared" si="47"/>
        <v>0</v>
      </c>
      <c r="BB66" s="291">
        <f t="shared" si="48"/>
        <v>0</v>
      </c>
      <c r="BC66" s="291">
        <f t="shared" si="49"/>
        <v>0</v>
      </c>
      <c r="BD66" s="291">
        <f t="shared" si="50"/>
        <v>0</v>
      </c>
      <c r="BE66" s="291">
        <f t="shared" si="51"/>
        <v>0</v>
      </c>
      <c r="BF66" s="291">
        <f t="shared" si="52"/>
        <v>0</v>
      </c>
      <c r="BG66" s="303">
        <f t="shared" si="53"/>
        <v>114</v>
      </c>
    </row>
    <row r="67" spans="1:34" s="244" customFormat="1" ht="20.25" customHeight="1">
      <c r="A67" s="285" t="s">
        <v>1</v>
      </c>
      <c r="B67" s="286" t="s">
        <v>2</v>
      </c>
      <c r="C67" s="286" t="s">
        <v>129</v>
      </c>
      <c r="D67" s="286" t="s">
        <v>4</v>
      </c>
      <c r="E67" s="287">
        <v>1</v>
      </c>
      <c r="F67" s="287">
        <v>2</v>
      </c>
      <c r="G67" s="287">
        <v>3</v>
      </c>
      <c r="H67" s="287">
        <v>4</v>
      </c>
      <c r="I67" s="287">
        <v>5</v>
      </c>
      <c r="J67" s="287">
        <v>6</v>
      </c>
      <c r="K67" s="287">
        <v>7</v>
      </c>
      <c r="L67" s="287">
        <v>8</v>
      </c>
      <c r="M67" s="287">
        <v>9</v>
      </c>
      <c r="N67" s="287">
        <v>10</v>
      </c>
      <c r="O67" s="287">
        <v>11</v>
      </c>
      <c r="P67" s="287">
        <v>12</v>
      </c>
      <c r="Q67" s="287">
        <v>13</v>
      </c>
      <c r="R67" s="287">
        <v>14</v>
      </c>
      <c r="S67" s="287">
        <v>15</v>
      </c>
      <c r="T67" s="287">
        <v>16</v>
      </c>
      <c r="U67" s="287">
        <v>17</v>
      </c>
      <c r="V67" s="287">
        <v>18</v>
      </c>
      <c r="W67" s="287">
        <v>19</v>
      </c>
      <c r="X67" s="287">
        <v>20</v>
      </c>
      <c r="Y67" s="287">
        <v>21</v>
      </c>
      <c r="Z67" s="287">
        <v>22</v>
      </c>
      <c r="AA67" s="287">
        <v>23</v>
      </c>
      <c r="AB67" s="287">
        <v>24</v>
      </c>
      <c r="AC67" s="287">
        <v>25</v>
      </c>
      <c r="AD67" s="287">
        <v>26</v>
      </c>
      <c r="AE67" s="287">
        <v>27</v>
      </c>
      <c r="AF67" s="287">
        <v>28</v>
      </c>
      <c r="AG67" s="287">
        <v>29</v>
      </c>
      <c r="AH67" s="287">
        <v>30</v>
      </c>
    </row>
    <row r="68" spans="1:59" s="244" customFormat="1" ht="20.25" customHeight="1">
      <c r="A68" s="285"/>
      <c r="B68" s="286" t="s">
        <v>267</v>
      </c>
      <c r="C68" s="286" t="s">
        <v>203</v>
      </c>
      <c r="D68" s="286"/>
      <c r="E68" s="287" t="s">
        <v>9</v>
      </c>
      <c r="F68" s="287" t="s">
        <v>10</v>
      </c>
      <c r="G68" s="287" t="s">
        <v>11</v>
      </c>
      <c r="H68" s="287" t="s">
        <v>12</v>
      </c>
      <c r="I68" s="287" t="s">
        <v>13</v>
      </c>
      <c r="J68" s="287" t="s">
        <v>14</v>
      </c>
      <c r="K68" s="287" t="s">
        <v>15</v>
      </c>
      <c r="L68" s="287" t="s">
        <v>9</v>
      </c>
      <c r="M68" s="287" t="s">
        <v>10</v>
      </c>
      <c r="N68" s="287" t="s">
        <v>11</v>
      </c>
      <c r="O68" s="287" t="s">
        <v>12</v>
      </c>
      <c r="P68" s="287" t="s">
        <v>13</v>
      </c>
      <c r="Q68" s="287" t="s">
        <v>14</v>
      </c>
      <c r="R68" s="287" t="s">
        <v>15</v>
      </c>
      <c r="S68" s="287" t="s">
        <v>9</v>
      </c>
      <c r="T68" s="287" t="s">
        <v>10</v>
      </c>
      <c r="U68" s="287" t="s">
        <v>11</v>
      </c>
      <c r="V68" s="287" t="s">
        <v>12</v>
      </c>
      <c r="W68" s="287" t="s">
        <v>13</v>
      </c>
      <c r="X68" s="287" t="s">
        <v>14</v>
      </c>
      <c r="Y68" s="287" t="s">
        <v>15</v>
      </c>
      <c r="Z68" s="287" t="s">
        <v>9</v>
      </c>
      <c r="AA68" s="287" t="s">
        <v>10</v>
      </c>
      <c r="AB68" s="287" t="s">
        <v>11</v>
      </c>
      <c r="AC68" s="287" t="s">
        <v>12</v>
      </c>
      <c r="AD68" s="287" t="s">
        <v>13</v>
      </c>
      <c r="AE68" s="287" t="s">
        <v>14</v>
      </c>
      <c r="AF68" s="287" t="s">
        <v>15</v>
      </c>
      <c r="AG68" s="287" t="s">
        <v>9</v>
      </c>
      <c r="AH68" s="287" t="s">
        <v>10</v>
      </c>
      <c r="AJ68" s="288" t="s">
        <v>5</v>
      </c>
      <c r="AK68" s="288" t="s">
        <v>7</v>
      </c>
      <c r="AL68" s="289"/>
      <c r="AM68" s="290" t="s">
        <v>210</v>
      </c>
      <c r="AN68" s="290" t="s">
        <v>211</v>
      </c>
      <c r="AO68" s="290" t="s">
        <v>212</v>
      </c>
      <c r="AP68" s="290" t="s">
        <v>213</v>
      </c>
      <c r="AQ68" s="290" t="s">
        <v>146</v>
      </c>
      <c r="AR68" s="291" t="s">
        <v>22</v>
      </c>
      <c r="AS68" s="291" t="s">
        <v>41</v>
      </c>
      <c r="AT68" s="291" t="s">
        <v>204</v>
      </c>
      <c r="AU68" s="291" t="s">
        <v>40</v>
      </c>
      <c r="AV68" s="291" t="s">
        <v>97</v>
      </c>
      <c r="AW68" s="291" t="s">
        <v>93</v>
      </c>
      <c r="AX68" s="291" t="s">
        <v>98</v>
      </c>
      <c r="AY68" s="291" t="s">
        <v>79</v>
      </c>
      <c r="AZ68" s="291" t="s">
        <v>48</v>
      </c>
      <c r="BA68" s="291" t="s">
        <v>205</v>
      </c>
      <c r="BB68" s="291" t="s">
        <v>206</v>
      </c>
      <c r="BC68" s="291" t="s">
        <v>207</v>
      </c>
      <c r="BD68" s="291" t="s">
        <v>208</v>
      </c>
      <c r="BE68" s="291" t="s">
        <v>209</v>
      </c>
      <c r="BF68" s="292" t="s">
        <v>214</v>
      </c>
      <c r="BG68" s="292" t="s">
        <v>215</v>
      </c>
    </row>
    <row r="69" spans="1:59" s="244" customFormat="1" ht="20.25" customHeight="1">
      <c r="A69" s="294" t="s">
        <v>400</v>
      </c>
      <c r="B69" s="294" t="s">
        <v>401</v>
      </c>
      <c r="C69" s="293">
        <v>4200094</v>
      </c>
      <c r="D69" s="295" t="s">
        <v>402</v>
      </c>
      <c r="E69" s="293" t="s">
        <v>40</v>
      </c>
      <c r="F69" s="298"/>
      <c r="G69" s="298"/>
      <c r="H69" s="293" t="s">
        <v>40</v>
      </c>
      <c r="I69" s="293"/>
      <c r="J69" s="293"/>
      <c r="K69" s="293" t="s">
        <v>40</v>
      </c>
      <c r="L69" s="293"/>
      <c r="M69" s="298"/>
      <c r="N69" s="308" t="s">
        <v>274</v>
      </c>
      <c r="O69" s="293"/>
      <c r="P69" s="293"/>
      <c r="Q69" s="293" t="s">
        <v>40</v>
      </c>
      <c r="R69" s="293"/>
      <c r="S69" s="298"/>
      <c r="T69" s="298" t="s">
        <v>40</v>
      </c>
      <c r="U69" s="298"/>
      <c r="V69" s="293"/>
      <c r="W69" s="293" t="s">
        <v>40</v>
      </c>
      <c r="X69" s="293"/>
      <c r="Y69" s="298"/>
      <c r="Z69" s="293" t="s">
        <v>40</v>
      </c>
      <c r="AA69" s="298"/>
      <c r="AB69" s="298"/>
      <c r="AC69" s="293" t="s">
        <v>40</v>
      </c>
      <c r="AD69" s="293"/>
      <c r="AE69" s="293"/>
      <c r="AF69" s="293" t="s">
        <v>40</v>
      </c>
      <c r="AG69" s="293"/>
      <c r="AH69" s="298"/>
      <c r="AJ69" s="301">
        <f aca="true" t="shared" si="54" ref="AJ69:AJ71">$AJ$2-BF69</f>
        <v>114</v>
      </c>
      <c r="AK69" s="302">
        <f aca="true" t="shared" si="55" ref="AK69:AK71">(BG69-AJ69)</f>
        <v>-18</v>
      </c>
      <c r="AL69" s="289"/>
      <c r="AM69" s="290"/>
      <c r="AN69" s="290"/>
      <c r="AO69" s="290"/>
      <c r="AP69" s="290"/>
      <c r="AQ69" s="290"/>
      <c r="AR69" s="291">
        <f aca="true" t="shared" si="56" ref="AR69:AR71">COUNTIF(A69:AE69,"M")</f>
        <v>0</v>
      </c>
      <c r="AS69" s="291">
        <f aca="true" t="shared" si="57" ref="AS69:AS71">COUNTIF(A69:AE69,"T")</f>
        <v>0</v>
      </c>
      <c r="AT69" s="291">
        <f aca="true" t="shared" si="58" ref="AT69:AT71">COUNTIF(A69:AE69,"D")</f>
        <v>0</v>
      </c>
      <c r="AU69" s="291">
        <f aca="true" t="shared" si="59" ref="AU69:AU71">COUNTIF(A69:AE69,"P")</f>
        <v>8</v>
      </c>
      <c r="AV69" s="291">
        <f aca="true" t="shared" si="60" ref="AV69:AV71">COUNTIF(A69:AE69,"M/T")</f>
        <v>0</v>
      </c>
      <c r="AW69" s="291">
        <f aca="true" t="shared" si="61" ref="AW69:AW71">COUNTIF(A69:AE69,"I/I")</f>
        <v>0</v>
      </c>
      <c r="AX69" s="291">
        <f aca="true" t="shared" si="62" ref="AX69:AX71">COUNTIF(A69:AE69,"I")</f>
        <v>0</v>
      </c>
      <c r="AY69" s="291">
        <f aca="true" t="shared" si="63" ref="AY69:AY71">COUNTIF(A69:AE69,"I²")</f>
        <v>0</v>
      </c>
      <c r="AZ69" s="291">
        <f aca="true" t="shared" si="64" ref="AZ69:AZ71">COUNTIF(A69:AE69,"SN")</f>
        <v>0</v>
      </c>
      <c r="BA69" s="291">
        <f aca="true" t="shared" si="65" ref="BA69:BA71">COUNTIF(A69:AE69,"Ma")</f>
        <v>0</v>
      </c>
      <c r="BB69" s="291">
        <f aca="true" t="shared" si="66" ref="BB69:BB71">COUNTIF(A69:AE69,"Ta")</f>
        <v>0</v>
      </c>
      <c r="BC69" s="291">
        <f aca="true" t="shared" si="67" ref="BC69:BC71">COUNTIF(A69:AE69,"Da")</f>
        <v>0</v>
      </c>
      <c r="BD69" s="291">
        <f aca="true" t="shared" si="68" ref="BD69:BD71">COUNTIF(A69:AE69,"T/N")</f>
        <v>0</v>
      </c>
      <c r="BE69" s="291">
        <f aca="true" t="shared" si="69" ref="BE69:BE71">COUNTIF(A69:AE69,"M/N")</f>
        <v>0</v>
      </c>
      <c r="BF69" s="291">
        <f aca="true" t="shared" si="70" ref="BF69:BF71">((AN69*6)+(AO69*6)+(AP69*6)+(AQ69)+(AM69*6))</f>
        <v>0</v>
      </c>
      <c r="BG69" s="303">
        <f aca="true" t="shared" si="71" ref="BG69:BG71">(AR69*6)+(AS69*6)+(AT69*8)+(AU69*12)+(AV69*12)+(AW69*12)+(AX69*6)+(AY69*6)+(AZ69*12)+(BA69*6)+(BB69*6)+(BC69*8)+(BD69*18)+(BE69*18)</f>
        <v>96</v>
      </c>
    </row>
    <row r="70" spans="1:59" s="244" customFormat="1" ht="20.25" customHeight="1">
      <c r="A70" s="294" t="s">
        <v>403</v>
      </c>
      <c r="B70" s="294" t="s">
        <v>401</v>
      </c>
      <c r="C70" s="293">
        <v>4200094</v>
      </c>
      <c r="D70" s="295" t="s">
        <v>402</v>
      </c>
      <c r="E70" s="293"/>
      <c r="F70" s="298" t="s">
        <v>40</v>
      </c>
      <c r="G70" s="298"/>
      <c r="H70" s="293"/>
      <c r="I70" s="293" t="s">
        <v>40</v>
      </c>
      <c r="J70" s="293"/>
      <c r="K70" s="293"/>
      <c r="L70" s="293" t="s">
        <v>40</v>
      </c>
      <c r="M70" s="298"/>
      <c r="N70" s="298"/>
      <c r="O70" s="293" t="s">
        <v>40</v>
      </c>
      <c r="P70" s="293"/>
      <c r="Q70" s="293"/>
      <c r="R70" s="293" t="s">
        <v>40</v>
      </c>
      <c r="S70" s="298"/>
      <c r="T70" s="298"/>
      <c r="U70" s="308" t="s">
        <v>274</v>
      </c>
      <c r="V70" s="293"/>
      <c r="W70" s="293"/>
      <c r="X70" s="293" t="s">
        <v>40</v>
      </c>
      <c r="Y70" s="298"/>
      <c r="Z70" s="293"/>
      <c r="AA70" s="298" t="s">
        <v>40</v>
      </c>
      <c r="AB70" s="298"/>
      <c r="AC70" s="293"/>
      <c r="AD70" s="293" t="s">
        <v>40</v>
      </c>
      <c r="AE70" s="293"/>
      <c r="AF70" s="293"/>
      <c r="AG70" s="293" t="s">
        <v>40</v>
      </c>
      <c r="AH70" s="298"/>
      <c r="AJ70" s="301">
        <f t="shared" si="54"/>
        <v>114</v>
      </c>
      <c r="AK70" s="302">
        <f t="shared" si="55"/>
        <v>-18</v>
      </c>
      <c r="AL70" s="289"/>
      <c r="AM70" s="290"/>
      <c r="AN70" s="290"/>
      <c r="AO70" s="290"/>
      <c r="AP70" s="290"/>
      <c r="AQ70" s="290"/>
      <c r="AR70" s="291">
        <f t="shared" si="56"/>
        <v>0</v>
      </c>
      <c r="AS70" s="291">
        <f t="shared" si="57"/>
        <v>0</v>
      </c>
      <c r="AT70" s="291">
        <f t="shared" si="58"/>
        <v>0</v>
      </c>
      <c r="AU70" s="291">
        <f t="shared" si="59"/>
        <v>8</v>
      </c>
      <c r="AV70" s="291">
        <f t="shared" si="60"/>
        <v>0</v>
      </c>
      <c r="AW70" s="291">
        <f t="shared" si="61"/>
        <v>0</v>
      </c>
      <c r="AX70" s="291">
        <f t="shared" si="62"/>
        <v>0</v>
      </c>
      <c r="AY70" s="291">
        <f t="shared" si="63"/>
        <v>0</v>
      </c>
      <c r="AZ70" s="291">
        <f t="shared" si="64"/>
        <v>0</v>
      </c>
      <c r="BA70" s="291">
        <f t="shared" si="65"/>
        <v>0</v>
      </c>
      <c r="BB70" s="291">
        <f t="shared" si="66"/>
        <v>0</v>
      </c>
      <c r="BC70" s="291">
        <f t="shared" si="67"/>
        <v>0</v>
      </c>
      <c r="BD70" s="291">
        <f t="shared" si="68"/>
        <v>0</v>
      </c>
      <c r="BE70" s="291">
        <f t="shared" si="69"/>
        <v>0</v>
      </c>
      <c r="BF70" s="291">
        <f t="shared" si="70"/>
        <v>0</v>
      </c>
      <c r="BG70" s="303">
        <f t="shared" si="71"/>
        <v>96</v>
      </c>
    </row>
    <row r="71" spans="1:59" s="244" customFormat="1" ht="20.25" customHeight="1">
      <c r="A71" s="294"/>
      <c r="B71" s="294"/>
      <c r="C71" s="293"/>
      <c r="D71" s="295"/>
      <c r="E71" s="293"/>
      <c r="F71" s="298"/>
      <c r="G71" s="298"/>
      <c r="H71" s="293"/>
      <c r="I71" s="293"/>
      <c r="J71" s="293"/>
      <c r="K71" s="293"/>
      <c r="L71" s="293"/>
      <c r="M71" s="298"/>
      <c r="N71" s="298"/>
      <c r="O71" s="293"/>
      <c r="P71" s="293"/>
      <c r="Q71" s="293"/>
      <c r="R71" s="293"/>
      <c r="S71" s="298"/>
      <c r="T71" s="298"/>
      <c r="U71" s="298"/>
      <c r="V71" s="293"/>
      <c r="W71" s="293"/>
      <c r="X71" s="293"/>
      <c r="Y71" s="298"/>
      <c r="Z71" s="293"/>
      <c r="AA71" s="298"/>
      <c r="AB71" s="298"/>
      <c r="AC71" s="293"/>
      <c r="AD71" s="293"/>
      <c r="AE71" s="293"/>
      <c r="AF71" s="293"/>
      <c r="AG71" s="293"/>
      <c r="AH71" s="298"/>
      <c r="AJ71" s="301">
        <f t="shared" si="54"/>
        <v>114</v>
      </c>
      <c r="AK71" s="302">
        <f t="shared" si="55"/>
        <v>-114</v>
      </c>
      <c r="AL71" s="289"/>
      <c r="AM71" s="290"/>
      <c r="AN71" s="290"/>
      <c r="AO71" s="290"/>
      <c r="AP71" s="290"/>
      <c r="AQ71" s="290"/>
      <c r="AR71" s="291">
        <f t="shared" si="56"/>
        <v>0</v>
      </c>
      <c r="AS71" s="291">
        <f t="shared" si="57"/>
        <v>0</v>
      </c>
      <c r="AT71" s="291">
        <f t="shared" si="58"/>
        <v>0</v>
      </c>
      <c r="AU71" s="291">
        <f t="shared" si="59"/>
        <v>0</v>
      </c>
      <c r="AV71" s="291">
        <f t="shared" si="60"/>
        <v>0</v>
      </c>
      <c r="AW71" s="291">
        <f t="shared" si="61"/>
        <v>0</v>
      </c>
      <c r="AX71" s="291">
        <f t="shared" si="62"/>
        <v>0</v>
      </c>
      <c r="AY71" s="291">
        <f t="shared" si="63"/>
        <v>0</v>
      </c>
      <c r="AZ71" s="291">
        <f t="shared" si="64"/>
        <v>0</v>
      </c>
      <c r="BA71" s="291">
        <f t="shared" si="65"/>
        <v>0</v>
      </c>
      <c r="BB71" s="291">
        <f t="shared" si="66"/>
        <v>0</v>
      </c>
      <c r="BC71" s="291">
        <f t="shared" si="67"/>
        <v>0</v>
      </c>
      <c r="BD71" s="291">
        <f t="shared" si="68"/>
        <v>0</v>
      </c>
      <c r="BE71" s="291">
        <f t="shared" si="69"/>
        <v>0</v>
      </c>
      <c r="BF71" s="291">
        <f t="shared" si="70"/>
        <v>0</v>
      </c>
      <c r="BG71" s="303">
        <f t="shared" si="71"/>
        <v>0</v>
      </c>
    </row>
    <row r="72" spans="1:34" ht="18.75" customHeight="1">
      <c r="A72" s="285"/>
      <c r="B72" s="286" t="s">
        <v>2</v>
      </c>
      <c r="C72" s="286" t="s">
        <v>129</v>
      </c>
      <c r="D72" s="314" t="s">
        <v>4</v>
      </c>
      <c r="E72" s="287">
        <v>1</v>
      </c>
      <c r="F72" s="287">
        <v>2</v>
      </c>
      <c r="G72" s="287">
        <v>3</v>
      </c>
      <c r="H72" s="287">
        <v>4</v>
      </c>
      <c r="I72" s="287">
        <v>5</v>
      </c>
      <c r="J72" s="287">
        <v>6</v>
      </c>
      <c r="K72" s="287">
        <v>7</v>
      </c>
      <c r="L72" s="287">
        <v>8</v>
      </c>
      <c r="M72" s="287">
        <v>9</v>
      </c>
      <c r="N72" s="287">
        <v>10</v>
      </c>
      <c r="O72" s="287">
        <v>11</v>
      </c>
      <c r="P72" s="287">
        <v>12</v>
      </c>
      <c r="Q72" s="287">
        <v>13</v>
      </c>
      <c r="R72" s="287">
        <v>14</v>
      </c>
      <c r="S72" s="287">
        <v>15</v>
      </c>
      <c r="T72" s="287">
        <v>16</v>
      </c>
      <c r="U72" s="287">
        <v>17</v>
      </c>
      <c r="V72" s="287">
        <v>18</v>
      </c>
      <c r="W72" s="287">
        <v>19</v>
      </c>
      <c r="X72" s="287">
        <v>20</v>
      </c>
      <c r="Y72" s="287">
        <v>21</v>
      </c>
      <c r="Z72" s="287">
        <v>22</v>
      </c>
      <c r="AA72" s="287">
        <v>23</v>
      </c>
      <c r="AB72" s="287">
        <v>24</v>
      </c>
      <c r="AC72" s="287">
        <v>25</v>
      </c>
      <c r="AD72" s="287">
        <v>26</v>
      </c>
      <c r="AE72" s="287">
        <v>27</v>
      </c>
      <c r="AF72" s="287">
        <v>28</v>
      </c>
      <c r="AG72" s="287">
        <v>29</v>
      </c>
      <c r="AH72" s="287">
        <v>30</v>
      </c>
    </row>
    <row r="73" spans="1:59" ht="18.75" customHeight="1">
      <c r="A73" s="285"/>
      <c r="B73" s="286" t="s">
        <v>267</v>
      </c>
      <c r="C73" s="286" t="s">
        <v>203</v>
      </c>
      <c r="D73" s="315"/>
      <c r="E73" s="287" t="s">
        <v>9</v>
      </c>
      <c r="F73" s="287" t="s">
        <v>10</v>
      </c>
      <c r="G73" s="287" t="s">
        <v>11</v>
      </c>
      <c r="H73" s="287" t="s">
        <v>12</v>
      </c>
      <c r="I73" s="287" t="s">
        <v>13</v>
      </c>
      <c r="J73" s="287" t="s">
        <v>14</v>
      </c>
      <c r="K73" s="287" t="s">
        <v>15</v>
      </c>
      <c r="L73" s="287" t="s">
        <v>9</v>
      </c>
      <c r="M73" s="287" t="s">
        <v>10</v>
      </c>
      <c r="N73" s="287" t="s">
        <v>11</v>
      </c>
      <c r="O73" s="287" t="s">
        <v>12</v>
      </c>
      <c r="P73" s="287" t="s">
        <v>13</v>
      </c>
      <c r="Q73" s="287" t="s">
        <v>14</v>
      </c>
      <c r="R73" s="287" t="s">
        <v>15</v>
      </c>
      <c r="S73" s="287" t="s">
        <v>9</v>
      </c>
      <c r="T73" s="287" t="s">
        <v>10</v>
      </c>
      <c r="U73" s="287" t="s">
        <v>11</v>
      </c>
      <c r="V73" s="287" t="s">
        <v>12</v>
      </c>
      <c r="W73" s="287" t="s">
        <v>13</v>
      </c>
      <c r="X73" s="287" t="s">
        <v>14</v>
      </c>
      <c r="Y73" s="287" t="s">
        <v>15</v>
      </c>
      <c r="Z73" s="287" t="s">
        <v>9</v>
      </c>
      <c r="AA73" s="287" t="s">
        <v>10</v>
      </c>
      <c r="AB73" s="287" t="s">
        <v>11</v>
      </c>
      <c r="AC73" s="287" t="s">
        <v>12</v>
      </c>
      <c r="AD73" s="287" t="s">
        <v>13</v>
      </c>
      <c r="AE73" s="287" t="s">
        <v>14</v>
      </c>
      <c r="AF73" s="287" t="s">
        <v>15</v>
      </c>
      <c r="AG73" s="287" t="s">
        <v>9</v>
      </c>
      <c r="AH73" s="287" t="s">
        <v>10</v>
      </c>
      <c r="AJ73" s="288" t="s">
        <v>5</v>
      </c>
      <c r="AK73" s="288" t="s">
        <v>7</v>
      </c>
      <c r="AL73" s="289"/>
      <c r="AM73" s="290" t="s">
        <v>210</v>
      </c>
      <c r="AN73" s="290" t="s">
        <v>211</v>
      </c>
      <c r="AO73" s="290" t="s">
        <v>212</v>
      </c>
      <c r="AP73" s="290" t="s">
        <v>213</v>
      </c>
      <c r="AQ73" s="290" t="s">
        <v>146</v>
      </c>
      <c r="AR73" s="291" t="s">
        <v>22</v>
      </c>
      <c r="AS73" s="291" t="s">
        <v>41</v>
      </c>
      <c r="AT73" s="291" t="s">
        <v>204</v>
      </c>
      <c r="AU73" s="291" t="s">
        <v>40</v>
      </c>
      <c r="AV73" s="291" t="s">
        <v>97</v>
      </c>
      <c r="AW73" s="291" t="s">
        <v>93</v>
      </c>
      <c r="AX73" s="291" t="s">
        <v>98</v>
      </c>
      <c r="AY73" s="291" t="s">
        <v>79</v>
      </c>
      <c r="AZ73" s="291" t="s">
        <v>48</v>
      </c>
      <c r="BA73" s="291" t="s">
        <v>205</v>
      </c>
      <c r="BB73" s="291" t="s">
        <v>206</v>
      </c>
      <c r="BC73" s="291" t="s">
        <v>207</v>
      </c>
      <c r="BD73" s="291" t="s">
        <v>208</v>
      </c>
      <c r="BE73" s="291" t="s">
        <v>209</v>
      </c>
      <c r="BF73" s="292" t="s">
        <v>214</v>
      </c>
      <c r="BG73" s="292" t="s">
        <v>215</v>
      </c>
    </row>
    <row r="74" spans="1:59" ht="18.75" customHeight="1">
      <c r="A74" s="294">
        <v>422517</v>
      </c>
      <c r="B74" s="317" t="s">
        <v>404</v>
      </c>
      <c r="C74" s="293" t="s">
        <v>222</v>
      </c>
      <c r="D74" s="295" t="s">
        <v>178</v>
      </c>
      <c r="E74" s="318" t="s">
        <v>48</v>
      </c>
      <c r="F74" s="298"/>
      <c r="G74" s="298"/>
      <c r="H74" s="319"/>
      <c r="I74" s="319"/>
      <c r="J74" s="318"/>
      <c r="K74" s="318" t="s">
        <v>48</v>
      </c>
      <c r="L74" s="318"/>
      <c r="M74" s="298" t="s">
        <v>49</v>
      </c>
      <c r="N74" s="298"/>
      <c r="O74" s="318"/>
      <c r="P74" s="318"/>
      <c r="Q74" s="318" t="s">
        <v>48</v>
      </c>
      <c r="R74" s="319"/>
      <c r="S74" s="298" t="s">
        <v>48</v>
      </c>
      <c r="T74" s="298"/>
      <c r="U74" s="298"/>
      <c r="V74" s="318"/>
      <c r="W74" s="318" t="s">
        <v>48</v>
      </c>
      <c r="X74" s="319"/>
      <c r="Y74" s="298" t="s">
        <v>48</v>
      </c>
      <c r="Z74" s="318"/>
      <c r="AA74" s="298"/>
      <c r="AB74" s="298"/>
      <c r="AC74" s="318" t="s">
        <v>48</v>
      </c>
      <c r="AD74" s="319"/>
      <c r="AE74" s="318" t="s">
        <v>48</v>
      </c>
      <c r="AF74" s="318"/>
      <c r="AG74" s="318" t="s">
        <v>48</v>
      </c>
      <c r="AH74" s="298"/>
      <c r="AJ74" s="301">
        <f aca="true" t="shared" si="72" ref="AJ74:AJ90">$AJ$2-BF74</f>
        <v>114</v>
      </c>
      <c r="AK74" s="302">
        <f aca="true" t="shared" si="73" ref="AK74:AK90">(BG74-AJ74)</f>
        <v>-12</v>
      </c>
      <c r="AL74" s="289"/>
      <c r="AM74" s="290"/>
      <c r="AN74" s="290"/>
      <c r="AO74" s="290"/>
      <c r="AP74" s="290"/>
      <c r="AQ74" s="290"/>
      <c r="AR74" s="291">
        <f aca="true" t="shared" si="74" ref="AR74:AR90">COUNTIF(A74:AE74,"M")</f>
        <v>0</v>
      </c>
      <c r="AS74" s="291">
        <f aca="true" t="shared" si="75" ref="AS74:AS90">COUNTIF(A74:AE74,"T")</f>
        <v>0</v>
      </c>
      <c r="AT74" s="291">
        <f aca="true" t="shared" si="76" ref="AT74:AT90">COUNTIF(A74:AE74,"D")</f>
        <v>0</v>
      </c>
      <c r="AU74" s="291">
        <f aca="true" t="shared" si="77" ref="AU74:AU90">COUNTIF(A74:AE74,"P")</f>
        <v>0</v>
      </c>
      <c r="AV74" s="291">
        <f aca="true" t="shared" si="78" ref="AV74:AV90">COUNTIF(A74:AE74,"M/T")</f>
        <v>0</v>
      </c>
      <c r="AW74" s="291">
        <f aca="true" t="shared" si="79" ref="AW74:AW90">COUNTIF(A74:AE74,"I/I")</f>
        <v>0</v>
      </c>
      <c r="AX74" s="291">
        <f aca="true" t="shared" si="80" ref="AX74:AX90">COUNTIF(A74:AE74,"I")</f>
        <v>1</v>
      </c>
      <c r="AY74" s="291">
        <f aca="true" t="shared" si="81" ref="AY74:AY90">COUNTIF(A74:AE74,"I²")</f>
        <v>0</v>
      </c>
      <c r="AZ74" s="291">
        <f aca="true" t="shared" si="82" ref="AZ74:AZ90">COUNTIF(A74:AE74,"SN")</f>
        <v>8</v>
      </c>
      <c r="BA74" s="291">
        <f aca="true" t="shared" si="83" ref="BA74:BA90">COUNTIF(A74:AE74,"Ma")</f>
        <v>0</v>
      </c>
      <c r="BB74" s="291">
        <f aca="true" t="shared" si="84" ref="BB74:BB90">COUNTIF(A74:AE74,"Ta")</f>
        <v>0</v>
      </c>
      <c r="BC74" s="291">
        <f aca="true" t="shared" si="85" ref="BC74:BC90">COUNTIF(A74:AE74,"Da")</f>
        <v>0</v>
      </c>
      <c r="BD74" s="291">
        <f aca="true" t="shared" si="86" ref="BD74:BD90">COUNTIF(A74:AE74,"T/N")</f>
        <v>0</v>
      </c>
      <c r="BE74" s="291">
        <f aca="true" t="shared" si="87" ref="BE74:BE90">COUNTIF(A74:AE74,"M/N")</f>
        <v>0</v>
      </c>
      <c r="BF74" s="291">
        <f aca="true" t="shared" si="88" ref="BF74:BF90">((AN74*6)+(AO74*6)+(AP74*6)+(AQ74)+(AM74*6))</f>
        <v>0</v>
      </c>
      <c r="BG74" s="303">
        <f aca="true" t="shared" si="89" ref="BG74:BG90">(AR74*6)+(AS74*6)+(AT74*8)+(AU74*12)+(AV74*12)+(AW74*12)+(AX74*6)+(AY74*6)+(AZ74*12)+(BA74*6)+(BB74*6)+(BC74*8)+(BD74*18)+(BE74*18)</f>
        <v>102</v>
      </c>
    </row>
    <row r="75" spans="1:59" ht="18.75" customHeight="1">
      <c r="A75" s="294" t="s">
        <v>405</v>
      </c>
      <c r="B75" s="317" t="s">
        <v>406</v>
      </c>
      <c r="C75" s="293">
        <v>6024458</v>
      </c>
      <c r="D75" s="295" t="s">
        <v>178</v>
      </c>
      <c r="E75" s="318"/>
      <c r="F75" s="297"/>
      <c r="G75" s="298" t="s">
        <v>48</v>
      </c>
      <c r="H75" s="319"/>
      <c r="I75" s="319"/>
      <c r="J75" s="318" t="s">
        <v>48</v>
      </c>
      <c r="K75" s="319"/>
      <c r="L75" s="319"/>
      <c r="M75" s="298"/>
      <c r="N75" s="297"/>
      <c r="O75" s="319"/>
      <c r="P75" s="318" t="s">
        <v>48</v>
      </c>
      <c r="Q75" s="319"/>
      <c r="R75" s="319"/>
      <c r="S75" s="298" t="s">
        <v>48</v>
      </c>
      <c r="T75" s="298" t="s">
        <v>48</v>
      </c>
      <c r="U75" s="298"/>
      <c r="V75" s="318" t="s">
        <v>48</v>
      </c>
      <c r="W75" s="318"/>
      <c r="X75" s="300" t="s">
        <v>48</v>
      </c>
      <c r="Y75" s="298" t="s">
        <v>48</v>
      </c>
      <c r="Z75" s="318"/>
      <c r="AA75" s="298"/>
      <c r="AB75" s="308" t="s">
        <v>407</v>
      </c>
      <c r="AC75" s="318"/>
      <c r="AD75" s="319"/>
      <c r="AE75" s="318" t="s">
        <v>48</v>
      </c>
      <c r="AF75" s="318"/>
      <c r="AG75" s="318"/>
      <c r="AH75" s="298" t="s">
        <v>48</v>
      </c>
      <c r="AJ75" s="301">
        <f t="shared" si="72"/>
        <v>114</v>
      </c>
      <c r="AK75" s="302">
        <f t="shared" si="73"/>
        <v>-6</v>
      </c>
      <c r="AL75" s="289"/>
      <c r="AM75" s="290"/>
      <c r="AN75" s="290"/>
      <c r="AO75" s="290"/>
      <c r="AP75" s="290"/>
      <c r="AQ75" s="290"/>
      <c r="AR75" s="291">
        <f t="shared" si="74"/>
        <v>0</v>
      </c>
      <c r="AS75" s="291">
        <f t="shared" si="75"/>
        <v>0</v>
      </c>
      <c r="AT75" s="291">
        <f t="shared" si="76"/>
        <v>0</v>
      </c>
      <c r="AU75" s="291">
        <f t="shared" si="77"/>
        <v>0</v>
      </c>
      <c r="AV75" s="291">
        <f t="shared" si="78"/>
        <v>0</v>
      </c>
      <c r="AW75" s="291">
        <f t="shared" si="79"/>
        <v>0</v>
      </c>
      <c r="AX75" s="291">
        <f t="shared" si="80"/>
        <v>0</v>
      </c>
      <c r="AY75" s="291">
        <f t="shared" si="81"/>
        <v>0</v>
      </c>
      <c r="AZ75" s="291">
        <f t="shared" si="82"/>
        <v>9</v>
      </c>
      <c r="BA75" s="291">
        <f t="shared" si="83"/>
        <v>0</v>
      </c>
      <c r="BB75" s="291">
        <f t="shared" si="84"/>
        <v>0</v>
      </c>
      <c r="BC75" s="291">
        <f t="shared" si="85"/>
        <v>0</v>
      </c>
      <c r="BD75" s="291">
        <f t="shared" si="86"/>
        <v>0</v>
      </c>
      <c r="BE75" s="291">
        <f t="shared" si="87"/>
        <v>0</v>
      </c>
      <c r="BF75" s="291">
        <f t="shared" si="88"/>
        <v>0</v>
      </c>
      <c r="BG75" s="303">
        <f t="shared" si="89"/>
        <v>108</v>
      </c>
    </row>
    <row r="76" spans="1:59" ht="18.75" customHeight="1">
      <c r="A76" s="294" t="s">
        <v>408</v>
      </c>
      <c r="B76" s="317" t="s">
        <v>409</v>
      </c>
      <c r="C76" s="293">
        <v>491240</v>
      </c>
      <c r="D76" s="295" t="s">
        <v>178</v>
      </c>
      <c r="E76" s="318"/>
      <c r="F76" s="297"/>
      <c r="G76" s="298" t="s">
        <v>48</v>
      </c>
      <c r="H76" s="319"/>
      <c r="I76" s="319"/>
      <c r="J76" s="318" t="s">
        <v>210</v>
      </c>
      <c r="K76" s="319"/>
      <c r="L76" s="319"/>
      <c r="M76" s="298" t="s">
        <v>48</v>
      </c>
      <c r="N76" s="297"/>
      <c r="O76" s="319"/>
      <c r="P76" s="318" t="s">
        <v>210</v>
      </c>
      <c r="Q76" s="319"/>
      <c r="R76" s="319"/>
      <c r="S76" s="298" t="s">
        <v>48</v>
      </c>
      <c r="T76" s="298"/>
      <c r="U76" s="298"/>
      <c r="V76" s="318" t="s">
        <v>210</v>
      </c>
      <c r="W76" s="318"/>
      <c r="X76" s="319"/>
      <c r="Y76" s="308" t="s">
        <v>407</v>
      </c>
      <c r="Z76" s="318"/>
      <c r="AA76" s="298"/>
      <c r="AB76" s="298" t="s">
        <v>48</v>
      </c>
      <c r="AC76" s="318"/>
      <c r="AD76" s="319"/>
      <c r="AE76" s="318" t="s">
        <v>48</v>
      </c>
      <c r="AF76" s="318"/>
      <c r="AG76" s="318"/>
      <c r="AH76" s="298" t="s">
        <v>48</v>
      </c>
      <c r="AJ76" s="301">
        <f t="shared" si="72"/>
        <v>114</v>
      </c>
      <c r="AK76" s="302">
        <f t="shared" si="73"/>
        <v>-54</v>
      </c>
      <c r="AL76" s="289"/>
      <c r="AM76" s="290"/>
      <c r="AN76" s="290"/>
      <c r="AO76" s="290"/>
      <c r="AP76" s="290"/>
      <c r="AQ76" s="290"/>
      <c r="AR76" s="291">
        <f t="shared" si="74"/>
        <v>0</v>
      </c>
      <c r="AS76" s="291">
        <f t="shared" si="75"/>
        <v>0</v>
      </c>
      <c r="AT76" s="291">
        <f t="shared" si="76"/>
        <v>0</v>
      </c>
      <c r="AU76" s="291">
        <f t="shared" si="77"/>
        <v>0</v>
      </c>
      <c r="AV76" s="291">
        <f t="shared" si="78"/>
        <v>0</v>
      </c>
      <c r="AW76" s="291">
        <f t="shared" si="79"/>
        <v>0</v>
      </c>
      <c r="AX76" s="291">
        <f t="shared" si="80"/>
        <v>0</v>
      </c>
      <c r="AY76" s="291">
        <f t="shared" si="81"/>
        <v>0</v>
      </c>
      <c r="AZ76" s="291">
        <f t="shared" si="82"/>
        <v>5</v>
      </c>
      <c r="BA76" s="291">
        <f t="shared" si="83"/>
        <v>0</v>
      </c>
      <c r="BB76" s="291">
        <f t="shared" si="84"/>
        <v>0</v>
      </c>
      <c r="BC76" s="291">
        <f t="shared" si="85"/>
        <v>0</v>
      </c>
      <c r="BD76" s="291">
        <f t="shared" si="86"/>
        <v>0</v>
      </c>
      <c r="BE76" s="291">
        <f t="shared" si="87"/>
        <v>0</v>
      </c>
      <c r="BF76" s="291">
        <f t="shared" si="88"/>
        <v>0</v>
      </c>
      <c r="BG76" s="303">
        <f t="shared" si="89"/>
        <v>60</v>
      </c>
    </row>
    <row r="77" spans="1:59" ht="18.75" customHeight="1">
      <c r="A77" s="294" t="s">
        <v>410</v>
      </c>
      <c r="B77" s="317" t="s">
        <v>411</v>
      </c>
      <c r="C77" s="293"/>
      <c r="D77" s="295"/>
      <c r="E77" s="318"/>
      <c r="F77" s="298"/>
      <c r="G77" s="298" t="s">
        <v>48</v>
      </c>
      <c r="H77" s="319"/>
      <c r="I77" s="319"/>
      <c r="J77" s="318"/>
      <c r="K77" s="318" t="s">
        <v>48</v>
      </c>
      <c r="L77" s="319"/>
      <c r="M77" s="298" t="s">
        <v>48</v>
      </c>
      <c r="N77" s="297"/>
      <c r="O77" s="318" t="s">
        <v>48</v>
      </c>
      <c r="P77" s="318"/>
      <c r="Q77" s="319"/>
      <c r="R77" s="318" t="s">
        <v>48</v>
      </c>
      <c r="S77" s="298"/>
      <c r="T77" s="298"/>
      <c r="U77" s="298" t="s">
        <v>48</v>
      </c>
      <c r="V77" s="318"/>
      <c r="W77" s="318"/>
      <c r="X77" s="319"/>
      <c r="Y77" s="298" t="s">
        <v>48</v>
      </c>
      <c r="Z77" s="318"/>
      <c r="AA77" s="298"/>
      <c r="AB77" s="298" t="s">
        <v>48</v>
      </c>
      <c r="AC77" s="318"/>
      <c r="AD77" s="319"/>
      <c r="AE77" s="318" t="s">
        <v>48</v>
      </c>
      <c r="AF77" s="318"/>
      <c r="AG77" s="318"/>
      <c r="AH77" s="298" t="s">
        <v>49</v>
      </c>
      <c r="AJ77" s="301">
        <f t="shared" si="72"/>
        <v>114</v>
      </c>
      <c r="AK77" s="302">
        <f t="shared" si="73"/>
        <v>-6</v>
      </c>
      <c r="AL77" s="289"/>
      <c r="AM77" s="290"/>
      <c r="AN77" s="290"/>
      <c r="AO77" s="290"/>
      <c r="AP77" s="290"/>
      <c r="AQ77" s="290"/>
      <c r="AR77" s="291">
        <f t="shared" si="74"/>
        <v>0</v>
      </c>
      <c r="AS77" s="291">
        <f t="shared" si="75"/>
        <v>0</v>
      </c>
      <c r="AT77" s="291">
        <f t="shared" si="76"/>
        <v>0</v>
      </c>
      <c r="AU77" s="291">
        <f t="shared" si="77"/>
        <v>0</v>
      </c>
      <c r="AV77" s="291">
        <f t="shared" si="78"/>
        <v>0</v>
      </c>
      <c r="AW77" s="291">
        <f t="shared" si="79"/>
        <v>0</v>
      </c>
      <c r="AX77" s="291">
        <f t="shared" si="80"/>
        <v>0</v>
      </c>
      <c r="AY77" s="291">
        <f t="shared" si="81"/>
        <v>0</v>
      </c>
      <c r="AZ77" s="291">
        <f t="shared" si="82"/>
        <v>9</v>
      </c>
      <c r="BA77" s="291">
        <f t="shared" si="83"/>
        <v>0</v>
      </c>
      <c r="BB77" s="291">
        <f t="shared" si="84"/>
        <v>0</v>
      </c>
      <c r="BC77" s="291">
        <f t="shared" si="85"/>
        <v>0</v>
      </c>
      <c r="BD77" s="291">
        <f t="shared" si="86"/>
        <v>0</v>
      </c>
      <c r="BE77" s="291">
        <f t="shared" si="87"/>
        <v>0</v>
      </c>
      <c r="BF77" s="291">
        <f t="shared" si="88"/>
        <v>0</v>
      </c>
      <c r="BG77" s="303">
        <f t="shared" si="89"/>
        <v>108</v>
      </c>
    </row>
    <row r="78" spans="1:59" ht="18.75" customHeight="1">
      <c r="A78" s="294" t="s">
        <v>412</v>
      </c>
      <c r="B78" s="317" t="s">
        <v>413</v>
      </c>
      <c r="C78" s="293">
        <v>727347</v>
      </c>
      <c r="D78" s="295" t="s">
        <v>178</v>
      </c>
      <c r="E78" s="318"/>
      <c r="F78" s="298"/>
      <c r="G78" s="298" t="s">
        <v>48</v>
      </c>
      <c r="H78" s="319"/>
      <c r="I78" s="319"/>
      <c r="J78" s="318" t="s">
        <v>48</v>
      </c>
      <c r="K78" s="319"/>
      <c r="L78" s="319"/>
      <c r="M78" s="298" t="s">
        <v>48</v>
      </c>
      <c r="N78" s="297"/>
      <c r="O78" s="319"/>
      <c r="P78" s="318" t="s">
        <v>48</v>
      </c>
      <c r="Q78" s="319"/>
      <c r="R78" s="300" t="s">
        <v>48</v>
      </c>
      <c r="S78" s="298" t="s">
        <v>48</v>
      </c>
      <c r="T78" s="298"/>
      <c r="U78" s="298"/>
      <c r="V78" s="308" t="s">
        <v>407</v>
      </c>
      <c r="W78" s="318"/>
      <c r="X78" s="319"/>
      <c r="Y78" s="298" t="s">
        <v>48</v>
      </c>
      <c r="Z78" s="318"/>
      <c r="AA78" s="298"/>
      <c r="AB78" s="298" t="s">
        <v>48</v>
      </c>
      <c r="AC78" s="318"/>
      <c r="AD78" s="319"/>
      <c r="AE78" s="318" t="s">
        <v>48</v>
      </c>
      <c r="AF78" s="318"/>
      <c r="AG78" s="318"/>
      <c r="AH78" s="298" t="s">
        <v>48</v>
      </c>
      <c r="AJ78" s="301">
        <f t="shared" si="72"/>
        <v>114</v>
      </c>
      <c r="AK78" s="302">
        <f t="shared" si="73"/>
        <v>-6</v>
      </c>
      <c r="AL78" s="289"/>
      <c r="AM78" s="290"/>
      <c r="AN78" s="290"/>
      <c r="AO78" s="290"/>
      <c r="AP78" s="290"/>
      <c r="AQ78" s="290"/>
      <c r="AR78" s="291">
        <f t="shared" si="74"/>
        <v>0</v>
      </c>
      <c r="AS78" s="291">
        <f t="shared" si="75"/>
        <v>0</v>
      </c>
      <c r="AT78" s="291">
        <f t="shared" si="76"/>
        <v>0</v>
      </c>
      <c r="AU78" s="291">
        <f t="shared" si="77"/>
        <v>0</v>
      </c>
      <c r="AV78" s="291">
        <f t="shared" si="78"/>
        <v>0</v>
      </c>
      <c r="AW78" s="291">
        <f t="shared" si="79"/>
        <v>0</v>
      </c>
      <c r="AX78" s="291">
        <f t="shared" si="80"/>
        <v>0</v>
      </c>
      <c r="AY78" s="291">
        <f t="shared" si="81"/>
        <v>0</v>
      </c>
      <c r="AZ78" s="291">
        <f t="shared" si="82"/>
        <v>9</v>
      </c>
      <c r="BA78" s="291">
        <f t="shared" si="83"/>
        <v>0</v>
      </c>
      <c r="BB78" s="291">
        <f t="shared" si="84"/>
        <v>0</v>
      </c>
      <c r="BC78" s="291">
        <f t="shared" si="85"/>
        <v>0</v>
      </c>
      <c r="BD78" s="291">
        <f t="shared" si="86"/>
        <v>0</v>
      </c>
      <c r="BE78" s="291">
        <f t="shared" si="87"/>
        <v>0</v>
      </c>
      <c r="BF78" s="291">
        <f t="shared" si="88"/>
        <v>0</v>
      </c>
      <c r="BG78" s="303">
        <f t="shared" si="89"/>
        <v>108</v>
      </c>
    </row>
    <row r="79" spans="1:59" ht="18.75" customHeight="1">
      <c r="A79" s="294" t="s">
        <v>414</v>
      </c>
      <c r="B79" s="317" t="s">
        <v>415</v>
      </c>
      <c r="C79" s="293">
        <v>193516</v>
      </c>
      <c r="D79" s="295" t="s">
        <v>178</v>
      </c>
      <c r="E79" s="306" t="s">
        <v>416</v>
      </c>
      <c r="F79" s="306"/>
      <c r="G79" s="306"/>
      <c r="H79" s="306"/>
      <c r="I79" s="306"/>
      <c r="J79" s="306"/>
      <c r="K79" s="306"/>
      <c r="L79" s="306"/>
      <c r="M79" s="306"/>
      <c r="N79" s="297"/>
      <c r="O79" s="319"/>
      <c r="P79" s="318" t="s">
        <v>48</v>
      </c>
      <c r="Q79" s="319"/>
      <c r="R79" s="319"/>
      <c r="S79" s="298" t="s">
        <v>48</v>
      </c>
      <c r="T79" s="298"/>
      <c r="U79" s="298"/>
      <c r="V79" s="318" t="s">
        <v>48</v>
      </c>
      <c r="W79" s="318"/>
      <c r="X79" s="319"/>
      <c r="Y79" s="298" t="s">
        <v>48</v>
      </c>
      <c r="Z79" s="318"/>
      <c r="AA79" s="298"/>
      <c r="AB79" s="298" t="s">
        <v>48</v>
      </c>
      <c r="AC79" s="318"/>
      <c r="AD79" s="300" t="s">
        <v>48</v>
      </c>
      <c r="AE79" s="318" t="s">
        <v>48</v>
      </c>
      <c r="AF79" s="318"/>
      <c r="AG79" s="318"/>
      <c r="AH79" s="308" t="s">
        <v>407</v>
      </c>
      <c r="AJ79" s="301">
        <f t="shared" si="72"/>
        <v>114</v>
      </c>
      <c r="AK79" s="302">
        <f t="shared" si="73"/>
        <v>-30</v>
      </c>
      <c r="AL79" s="289"/>
      <c r="AM79" s="290"/>
      <c r="AN79" s="290"/>
      <c r="AO79" s="290"/>
      <c r="AP79" s="290"/>
      <c r="AQ79" s="290"/>
      <c r="AR79" s="291">
        <f t="shared" si="74"/>
        <v>0</v>
      </c>
      <c r="AS79" s="291">
        <f t="shared" si="75"/>
        <v>0</v>
      </c>
      <c r="AT79" s="291">
        <f t="shared" si="76"/>
        <v>0</v>
      </c>
      <c r="AU79" s="291">
        <f t="shared" si="77"/>
        <v>0</v>
      </c>
      <c r="AV79" s="291">
        <f t="shared" si="78"/>
        <v>0</v>
      </c>
      <c r="AW79" s="291">
        <f t="shared" si="79"/>
        <v>0</v>
      </c>
      <c r="AX79" s="291">
        <f t="shared" si="80"/>
        <v>0</v>
      </c>
      <c r="AY79" s="291">
        <f t="shared" si="81"/>
        <v>0</v>
      </c>
      <c r="AZ79" s="291">
        <f t="shared" si="82"/>
        <v>7</v>
      </c>
      <c r="BA79" s="291">
        <f t="shared" si="83"/>
        <v>0</v>
      </c>
      <c r="BB79" s="291">
        <f t="shared" si="84"/>
        <v>0</v>
      </c>
      <c r="BC79" s="291">
        <f t="shared" si="85"/>
        <v>0</v>
      </c>
      <c r="BD79" s="291">
        <f t="shared" si="86"/>
        <v>0</v>
      </c>
      <c r="BE79" s="291">
        <f t="shared" si="87"/>
        <v>0</v>
      </c>
      <c r="BF79" s="291">
        <f t="shared" si="88"/>
        <v>0</v>
      </c>
      <c r="BG79" s="303">
        <f t="shared" si="89"/>
        <v>84</v>
      </c>
    </row>
    <row r="80" spans="1:59" ht="18.75" customHeight="1">
      <c r="A80" s="294">
        <v>422940</v>
      </c>
      <c r="B80" s="317" t="s">
        <v>417</v>
      </c>
      <c r="C80" s="293" t="s">
        <v>222</v>
      </c>
      <c r="D80" s="295"/>
      <c r="E80" s="318"/>
      <c r="F80" s="298"/>
      <c r="G80" s="298" t="s">
        <v>48</v>
      </c>
      <c r="H80" s="319"/>
      <c r="I80" s="319"/>
      <c r="J80" s="318" t="s">
        <v>49</v>
      </c>
      <c r="K80" s="319"/>
      <c r="L80" s="319"/>
      <c r="M80" s="298" t="s">
        <v>48</v>
      </c>
      <c r="N80" s="297"/>
      <c r="O80" s="319"/>
      <c r="P80" s="318" t="s">
        <v>48</v>
      </c>
      <c r="Q80" s="319"/>
      <c r="R80" s="319"/>
      <c r="S80" s="298" t="s">
        <v>48</v>
      </c>
      <c r="T80" s="298"/>
      <c r="U80" s="298"/>
      <c r="V80" s="318" t="s">
        <v>48</v>
      </c>
      <c r="W80" s="318"/>
      <c r="X80" s="319"/>
      <c r="Y80" s="298" t="s">
        <v>48</v>
      </c>
      <c r="Z80" s="318"/>
      <c r="AA80" s="298"/>
      <c r="AB80" s="298" t="s">
        <v>48</v>
      </c>
      <c r="AC80" s="318"/>
      <c r="AD80" s="319"/>
      <c r="AE80" s="318" t="s">
        <v>48</v>
      </c>
      <c r="AF80" s="318"/>
      <c r="AG80" s="318"/>
      <c r="AH80" s="298" t="s">
        <v>48</v>
      </c>
      <c r="AJ80" s="301">
        <f t="shared" si="72"/>
        <v>114</v>
      </c>
      <c r="AK80" s="302">
        <f t="shared" si="73"/>
        <v>-12</v>
      </c>
      <c r="AL80" s="289"/>
      <c r="AM80" s="290"/>
      <c r="AN80" s="290"/>
      <c r="AO80" s="290"/>
      <c r="AP80" s="290"/>
      <c r="AQ80" s="290"/>
      <c r="AR80" s="291">
        <f t="shared" si="74"/>
        <v>0</v>
      </c>
      <c r="AS80" s="291">
        <f t="shared" si="75"/>
        <v>0</v>
      </c>
      <c r="AT80" s="291">
        <f t="shared" si="76"/>
        <v>0</v>
      </c>
      <c r="AU80" s="291">
        <f t="shared" si="77"/>
        <v>0</v>
      </c>
      <c r="AV80" s="291">
        <f t="shared" si="78"/>
        <v>0</v>
      </c>
      <c r="AW80" s="291">
        <f t="shared" si="79"/>
        <v>0</v>
      </c>
      <c r="AX80" s="291">
        <f t="shared" si="80"/>
        <v>1</v>
      </c>
      <c r="AY80" s="291">
        <f t="shared" si="81"/>
        <v>0</v>
      </c>
      <c r="AZ80" s="291">
        <f t="shared" si="82"/>
        <v>8</v>
      </c>
      <c r="BA80" s="291">
        <f t="shared" si="83"/>
        <v>0</v>
      </c>
      <c r="BB80" s="291">
        <f t="shared" si="84"/>
        <v>0</v>
      </c>
      <c r="BC80" s="291">
        <f t="shared" si="85"/>
        <v>0</v>
      </c>
      <c r="BD80" s="291">
        <f t="shared" si="86"/>
        <v>0</v>
      </c>
      <c r="BE80" s="291">
        <f t="shared" si="87"/>
        <v>0</v>
      </c>
      <c r="BF80" s="291">
        <f t="shared" si="88"/>
        <v>0</v>
      </c>
      <c r="BG80" s="303">
        <f t="shared" si="89"/>
        <v>102</v>
      </c>
    </row>
    <row r="81" spans="1:59" ht="18.75" customHeight="1">
      <c r="A81" s="294">
        <v>154920</v>
      </c>
      <c r="B81" s="317" t="s">
        <v>418</v>
      </c>
      <c r="C81" s="293"/>
      <c r="D81" s="295" t="s">
        <v>178</v>
      </c>
      <c r="E81" s="318"/>
      <c r="F81" s="298"/>
      <c r="G81" s="308" t="s">
        <v>407</v>
      </c>
      <c r="H81" s="319"/>
      <c r="I81" s="319"/>
      <c r="J81" s="318" t="s">
        <v>48</v>
      </c>
      <c r="K81" s="319"/>
      <c r="L81" s="300" t="s">
        <v>48</v>
      </c>
      <c r="M81" s="298" t="s">
        <v>48</v>
      </c>
      <c r="N81" s="297"/>
      <c r="O81" s="319"/>
      <c r="P81" s="318" t="s">
        <v>48</v>
      </c>
      <c r="Q81" s="319"/>
      <c r="R81" s="319"/>
      <c r="S81" s="298" t="s">
        <v>48</v>
      </c>
      <c r="T81" s="298"/>
      <c r="U81" s="298"/>
      <c r="V81" s="318" t="s">
        <v>48</v>
      </c>
      <c r="W81" s="318"/>
      <c r="X81" s="319"/>
      <c r="Y81" s="298" t="s">
        <v>48</v>
      </c>
      <c r="Z81" s="318"/>
      <c r="AA81" s="298"/>
      <c r="AB81" s="298" t="s">
        <v>48</v>
      </c>
      <c r="AC81" s="318"/>
      <c r="AD81" s="319"/>
      <c r="AE81" s="318" t="s">
        <v>48</v>
      </c>
      <c r="AF81" s="318"/>
      <c r="AG81" s="318"/>
      <c r="AH81" s="298" t="s">
        <v>48</v>
      </c>
      <c r="AJ81" s="301">
        <f t="shared" si="72"/>
        <v>114</v>
      </c>
      <c r="AK81" s="302">
        <f t="shared" si="73"/>
        <v>-6</v>
      </c>
      <c r="AL81" s="289"/>
      <c r="AM81" s="290"/>
      <c r="AN81" s="290"/>
      <c r="AO81" s="290"/>
      <c r="AP81" s="290"/>
      <c r="AQ81" s="290"/>
      <c r="AR81" s="291">
        <f t="shared" si="74"/>
        <v>0</v>
      </c>
      <c r="AS81" s="291">
        <f t="shared" si="75"/>
        <v>0</v>
      </c>
      <c r="AT81" s="291">
        <f t="shared" si="76"/>
        <v>0</v>
      </c>
      <c r="AU81" s="291">
        <f t="shared" si="77"/>
        <v>0</v>
      </c>
      <c r="AV81" s="291">
        <f t="shared" si="78"/>
        <v>0</v>
      </c>
      <c r="AW81" s="291">
        <f t="shared" si="79"/>
        <v>0</v>
      </c>
      <c r="AX81" s="291">
        <f t="shared" si="80"/>
        <v>0</v>
      </c>
      <c r="AY81" s="291">
        <f t="shared" si="81"/>
        <v>0</v>
      </c>
      <c r="AZ81" s="291">
        <f t="shared" si="82"/>
        <v>9</v>
      </c>
      <c r="BA81" s="291">
        <f t="shared" si="83"/>
        <v>0</v>
      </c>
      <c r="BB81" s="291">
        <f t="shared" si="84"/>
        <v>0</v>
      </c>
      <c r="BC81" s="291">
        <f t="shared" si="85"/>
        <v>0</v>
      </c>
      <c r="BD81" s="291">
        <f t="shared" si="86"/>
        <v>0</v>
      </c>
      <c r="BE81" s="291">
        <f t="shared" si="87"/>
        <v>0</v>
      </c>
      <c r="BF81" s="291">
        <f t="shared" si="88"/>
        <v>0</v>
      </c>
      <c r="BG81" s="303">
        <f t="shared" si="89"/>
        <v>108</v>
      </c>
    </row>
    <row r="82" spans="1:59" ht="18.75" customHeight="1">
      <c r="A82" s="294" t="s">
        <v>419</v>
      </c>
      <c r="B82" s="317" t="s">
        <v>420</v>
      </c>
      <c r="C82" s="293">
        <v>388106</v>
      </c>
      <c r="D82" s="295" t="s">
        <v>178</v>
      </c>
      <c r="E82" s="318"/>
      <c r="F82" s="298"/>
      <c r="G82" s="298" t="s">
        <v>48</v>
      </c>
      <c r="H82" s="319"/>
      <c r="I82" s="319"/>
      <c r="J82" s="308" t="s">
        <v>407</v>
      </c>
      <c r="K82" s="319"/>
      <c r="L82" s="319"/>
      <c r="M82" s="298" t="s">
        <v>48</v>
      </c>
      <c r="N82" s="297"/>
      <c r="O82" s="319"/>
      <c r="P82" s="318" t="s">
        <v>48</v>
      </c>
      <c r="Q82" s="319"/>
      <c r="R82" s="319"/>
      <c r="S82" s="298" t="s">
        <v>48</v>
      </c>
      <c r="T82" s="298"/>
      <c r="U82" s="298"/>
      <c r="V82" s="318" t="s">
        <v>48</v>
      </c>
      <c r="W82" s="318"/>
      <c r="X82" s="319"/>
      <c r="Y82" s="298" t="s">
        <v>48</v>
      </c>
      <c r="Z82" s="318"/>
      <c r="AA82" s="298"/>
      <c r="AB82" s="298" t="s">
        <v>48</v>
      </c>
      <c r="AC82" s="318"/>
      <c r="AD82" s="319"/>
      <c r="AE82" s="318" t="s">
        <v>48</v>
      </c>
      <c r="AF82" s="318"/>
      <c r="AG82" s="318"/>
      <c r="AH82" s="298" t="s">
        <v>48</v>
      </c>
      <c r="AJ82" s="301">
        <f t="shared" si="72"/>
        <v>114</v>
      </c>
      <c r="AK82" s="302">
        <f t="shared" si="73"/>
        <v>-18</v>
      </c>
      <c r="AL82" s="289"/>
      <c r="AM82" s="290"/>
      <c r="AN82" s="290"/>
      <c r="AO82" s="290"/>
      <c r="AP82" s="290"/>
      <c r="AQ82" s="290"/>
      <c r="AR82" s="291">
        <f t="shared" si="74"/>
        <v>0</v>
      </c>
      <c r="AS82" s="291">
        <f t="shared" si="75"/>
        <v>0</v>
      </c>
      <c r="AT82" s="291">
        <f t="shared" si="76"/>
        <v>0</v>
      </c>
      <c r="AU82" s="291">
        <f t="shared" si="77"/>
        <v>0</v>
      </c>
      <c r="AV82" s="291">
        <f t="shared" si="78"/>
        <v>0</v>
      </c>
      <c r="AW82" s="291">
        <f t="shared" si="79"/>
        <v>0</v>
      </c>
      <c r="AX82" s="291">
        <f t="shared" si="80"/>
        <v>0</v>
      </c>
      <c r="AY82" s="291">
        <f t="shared" si="81"/>
        <v>0</v>
      </c>
      <c r="AZ82" s="291">
        <f t="shared" si="82"/>
        <v>8</v>
      </c>
      <c r="BA82" s="291">
        <f t="shared" si="83"/>
        <v>0</v>
      </c>
      <c r="BB82" s="291">
        <f t="shared" si="84"/>
        <v>0</v>
      </c>
      <c r="BC82" s="291">
        <f t="shared" si="85"/>
        <v>0</v>
      </c>
      <c r="BD82" s="291">
        <f t="shared" si="86"/>
        <v>0</v>
      </c>
      <c r="BE82" s="291">
        <f t="shared" si="87"/>
        <v>0</v>
      </c>
      <c r="BF82" s="291">
        <f t="shared" si="88"/>
        <v>0</v>
      </c>
      <c r="BG82" s="303">
        <f t="shared" si="89"/>
        <v>96</v>
      </c>
    </row>
    <row r="83" spans="1:59" ht="18.75" customHeight="1">
      <c r="A83" s="294" t="s">
        <v>421</v>
      </c>
      <c r="B83" s="317" t="s">
        <v>422</v>
      </c>
      <c r="C83" s="293" t="s">
        <v>423</v>
      </c>
      <c r="D83" s="295" t="s">
        <v>178</v>
      </c>
      <c r="E83" s="318"/>
      <c r="F83" s="297"/>
      <c r="G83" s="298" t="s">
        <v>48</v>
      </c>
      <c r="H83" s="319"/>
      <c r="I83" s="319"/>
      <c r="J83" s="318" t="s">
        <v>48</v>
      </c>
      <c r="K83" s="319"/>
      <c r="L83" s="319"/>
      <c r="M83" s="308" t="s">
        <v>407</v>
      </c>
      <c r="N83" s="297"/>
      <c r="O83" s="300" t="s">
        <v>48</v>
      </c>
      <c r="P83" s="318" t="s">
        <v>48</v>
      </c>
      <c r="Q83" s="319"/>
      <c r="R83" s="319"/>
      <c r="S83" s="298" t="s">
        <v>48</v>
      </c>
      <c r="T83" s="298"/>
      <c r="U83" s="298"/>
      <c r="V83" s="318" t="s">
        <v>48</v>
      </c>
      <c r="W83" s="318"/>
      <c r="X83" s="319"/>
      <c r="Y83" s="298" t="s">
        <v>48</v>
      </c>
      <c r="Z83" s="318"/>
      <c r="AA83" s="298"/>
      <c r="AB83" s="298" t="s">
        <v>48</v>
      </c>
      <c r="AC83" s="318"/>
      <c r="AD83" s="319"/>
      <c r="AE83" s="318" t="s">
        <v>48</v>
      </c>
      <c r="AF83" s="318"/>
      <c r="AG83" s="318"/>
      <c r="AH83" s="298" t="s">
        <v>48</v>
      </c>
      <c r="AJ83" s="301">
        <f t="shared" si="72"/>
        <v>114</v>
      </c>
      <c r="AK83" s="302">
        <f t="shared" si="73"/>
        <v>-6</v>
      </c>
      <c r="AL83" s="289"/>
      <c r="AM83" s="290"/>
      <c r="AN83" s="290"/>
      <c r="AO83" s="290"/>
      <c r="AP83" s="290"/>
      <c r="AQ83" s="290"/>
      <c r="AR83" s="291">
        <f t="shared" si="74"/>
        <v>0</v>
      </c>
      <c r="AS83" s="291">
        <f t="shared" si="75"/>
        <v>0</v>
      </c>
      <c r="AT83" s="291">
        <f t="shared" si="76"/>
        <v>0</v>
      </c>
      <c r="AU83" s="291">
        <f t="shared" si="77"/>
        <v>0</v>
      </c>
      <c r="AV83" s="291">
        <f t="shared" si="78"/>
        <v>0</v>
      </c>
      <c r="AW83" s="291">
        <f t="shared" si="79"/>
        <v>0</v>
      </c>
      <c r="AX83" s="291">
        <f t="shared" si="80"/>
        <v>0</v>
      </c>
      <c r="AY83" s="291">
        <f t="shared" si="81"/>
        <v>0</v>
      </c>
      <c r="AZ83" s="291">
        <f t="shared" si="82"/>
        <v>9</v>
      </c>
      <c r="BA83" s="291">
        <f t="shared" si="83"/>
        <v>0</v>
      </c>
      <c r="BB83" s="291">
        <f t="shared" si="84"/>
        <v>0</v>
      </c>
      <c r="BC83" s="291">
        <f t="shared" si="85"/>
        <v>0</v>
      </c>
      <c r="BD83" s="291">
        <f t="shared" si="86"/>
        <v>0</v>
      </c>
      <c r="BE83" s="291">
        <f t="shared" si="87"/>
        <v>0</v>
      </c>
      <c r="BF83" s="291">
        <f t="shared" si="88"/>
        <v>0</v>
      </c>
      <c r="BG83" s="303">
        <f t="shared" si="89"/>
        <v>108</v>
      </c>
    </row>
    <row r="84" spans="1:59" ht="18.75" customHeight="1">
      <c r="A84" s="293" t="s">
        <v>424</v>
      </c>
      <c r="B84" s="294" t="s">
        <v>425</v>
      </c>
      <c r="C84" s="293" t="s">
        <v>222</v>
      </c>
      <c r="D84" s="295" t="s">
        <v>178</v>
      </c>
      <c r="E84" s="318"/>
      <c r="F84" s="298"/>
      <c r="G84" s="298"/>
      <c r="H84" s="318" t="s">
        <v>48</v>
      </c>
      <c r="I84" s="319"/>
      <c r="J84" s="318" t="s">
        <v>48</v>
      </c>
      <c r="K84" s="319"/>
      <c r="L84" s="319"/>
      <c r="M84" s="298"/>
      <c r="N84" s="297"/>
      <c r="O84" s="319"/>
      <c r="P84" s="318" t="s">
        <v>48</v>
      </c>
      <c r="Q84" s="319"/>
      <c r="R84" s="319"/>
      <c r="S84" s="298"/>
      <c r="T84" s="298" t="s">
        <v>48</v>
      </c>
      <c r="U84" s="298"/>
      <c r="V84" s="318" t="s">
        <v>48</v>
      </c>
      <c r="W84" s="318"/>
      <c r="X84" s="319"/>
      <c r="Y84" s="298"/>
      <c r="Z84" s="318" t="s">
        <v>48</v>
      </c>
      <c r="AA84" s="298"/>
      <c r="AB84" s="298" t="s">
        <v>48</v>
      </c>
      <c r="AC84" s="318"/>
      <c r="AD84" s="318" t="s">
        <v>48</v>
      </c>
      <c r="AE84" s="318"/>
      <c r="AF84" s="318" t="s">
        <v>48</v>
      </c>
      <c r="AG84" s="318"/>
      <c r="AH84" s="298" t="s">
        <v>49</v>
      </c>
      <c r="AJ84" s="301">
        <f t="shared" si="72"/>
        <v>114</v>
      </c>
      <c r="AK84" s="302">
        <f t="shared" si="73"/>
        <v>-18</v>
      </c>
      <c r="AL84" s="289"/>
      <c r="AM84" s="290"/>
      <c r="AN84" s="290"/>
      <c r="AO84" s="290"/>
      <c r="AP84" s="290"/>
      <c r="AQ84" s="290"/>
      <c r="AR84" s="291">
        <f t="shared" si="74"/>
        <v>0</v>
      </c>
      <c r="AS84" s="291">
        <f t="shared" si="75"/>
        <v>0</v>
      </c>
      <c r="AT84" s="291">
        <f t="shared" si="76"/>
        <v>0</v>
      </c>
      <c r="AU84" s="291">
        <f t="shared" si="77"/>
        <v>0</v>
      </c>
      <c r="AV84" s="291">
        <f t="shared" si="78"/>
        <v>0</v>
      </c>
      <c r="AW84" s="291">
        <f t="shared" si="79"/>
        <v>0</v>
      </c>
      <c r="AX84" s="291">
        <f t="shared" si="80"/>
        <v>0</v>
      </c>
      <c r="AY84" s="291">
        <f t="shared" si="81"/>
        <v>0</v>
      </c>
      <c r="AZ84" s="291">
        <f t="shared" si="82"/>
        <v>8</v>
      </c>
      <c r="BA84" s="291">
        <f t="shared" si="83"/>
        <v>0</v>
      </c>
      <c r="BB84" s="291">
        <f t="shared" si="84"/>
        <v>0</v>
      </c>
      <c r="BC84" s="291">
        <f t="shared" si="85"/>
        <v>0</v>
      </c>
      <c r="BD84" s="291">
        <f t="shared" si="86"/>
        <v>0</v>
      </c>
      <c r="BE84" s="291">
        <f t="shared" si="87"/>
        <v>0</v>
      </c>
      <c r="BF84" s="291">
        <f t="shared" si="88"/>
        <v>0</v>
      </c>
      <c r="BG84" s="303">
        <f t="shared" si="89"/>
        <v>96</v>
      </c>
    </row>
    <row r="85" spans="1:59" ht="18.75" customHeight="1">
      <c r="A85" s="294" t="s">
        <v>426</v>
      </c>
      <c r="B85" s="317" t="s">
        <v>427</v>
      </c>
      <c r="C85" s="293">
        <v>650059</v>
      </c>
      <c r="D85" s="295" t="s">
        <v>178</v>
      </c>
      <c r="E85" s="318"/>
      <c r="F85" s="298"/>
      <c r="G85" s="298" t="s">
        <v>48</v>
      </c>
      <c r="H85" s="319"/>
      <c r="I85" s="300" t="s">
        <v>48</v>
      </c>
      <c r="J85" s="318" t="s">
        <v>48</v>
      </c>
      <c r="K85" s="319"/>
      <c r="L85" s="319"/>
      <c r="M85" s="298" t="s">
        <v>48</v>
      </c>
      <c r="N85" s="297"/>
      <c r="O85" s="319"/>
      <c r="P85" s="318" t="s">
        <v>48</v>
      </c>
      <c r="Q85" s="319"/>
      <c r="R85" s="319"/>
      <c r="S85" s="298" t="s">
        <v>48</v>
      </c>
      <c r="T85" s="298" t="s">
        <v>48</v>
      </c>
      <c r="U85" s="298"/>
      <c r="V85" s="318" t="s">
        <v>48</v>
      </c>
      <c r="W85" s="318"/>
      <c r="X85" s="318" t="s">
        <v>48</v>
      </c>
      <c r="Y85" s="298" t="s">
        <v>48</v>
      </c>
      <c r="Z85" s="318"/>
      <c r="AA85" s="298"/>
      <c r="AB85" s="308" t="s">
        <v>407</v>
      </c>
      <c r="AC85" s="318"/>
      <c r="AD85" s="319"/>
      <c r="AE85" s="318"/>
      <c r="AF85" s="318"/>
      <c r="AG85" s="318"/>
      <c r="AH85" s="298"/>
      <c r="AJ85" s="301">
        <f t="shared" si="72"/>
        <v>114</v>
      </c>
      <c r="AK85" s="302">
        <f t="shared" si="73"/>
        <v>6</v>
      </c>
      <c r="AL85" s="289"/>
      <c r="AM85" s="290"/>
      <c r="AN85" s="290"/>
      <c r="AO85" s="290"/>
      <c r="AP85" s="290"/>
      <c r="AQ85" s="290"/>
      <c r="AR85" s="291">
        <f t="shared" si="74"/>
        <v>0</v>
      </c>
      <c r="AS85" s="291">
        <f t="shared" si="75"/>
        <v>0</v>
      </c>
      <c r="AT85" s="291">
        <f t="shared" si="76"/>
        <v>0</v>
      </c>
      <c r="AU85" s="291">
        <f t="shared" si="77"/>
        <v>0</v>
      </c>
      <c r="AV85" s="291">
        <f t="shared" si="78"/>
        <v>0</v>
      </c>
      <c r="AW85" s="291">
        <f t="shared" si="79"/>
        <v>0</v>
      </c>
      <c r="AX85" s="291">
        <f t="shared" si="80"/>
        <v>0</v>
      </c>
      <c r="AY85" s="291">
        <f t="shared" si="81"/>
        <v>0</v>
      </c>
      <c r="AZ85" s="291">
        <f t="shared" si="82"/>
        <v>10</v>
      </c>
      <c r="BA85" s="291">
        <f t="shared" si="83"/>
        <v>0</v>
      </c>
      <c r="BB85" s="291">
        <f t="shared" si="84"/>
        <v>0</v>
      </c>
      <c r="BC85" s="291">
        <f t="shared" si="85"/>
        <v>0</v>
      </c>
      <c r="BD85" s="291">
        <f t="shared" si="86"/>
        <v>0</v>
      </c>
      <c r="BE85" s="291">
        <f t="shared" si="87"/>
        <v>0</v>
      </c>
      <c r="BF85" s="291">
        <f t="shared" si="88"/>
        <v>0</v>
      </c>
      <c r="BG85" s="303">
        <f t="shared" si="89"/>
        <v>120</v>
      </c>
    </row>
    <row r="86" spans="1:59" ht="18.75" customHeight="1">
      <c r="A86" s="294" t="s">
        <v>428</v>
      </c>
      <c r="B86" s="317" t="s">
        <v>429</v>
      </c>
      <c r="C86" s="293" t="s">
        <v>222</v>
      </c>
      <c r="D86" s="295" t="s">
        <v>178</v>
      </c>
      <c r="E86" s="318" t="s">
        <v>48</v>
      </c>
      <c r="F86" s="298"/>
      <c r="G86" s="298" t="s">
        <v>48</v>
      </c>
      <c r="H86" s="319"/>
      <c r="I86" s="319"/>
      <c r="J86" s="318" t="s">
        <v>48</v>
      </c>
      <c r="K86" s="319"/>
      <c r="L86" s="319"/>
      <c r="M86" s="320" t="s">
        <v>226</v>
      </c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J86" s="301">
        <f t="shared" si="72"/>
        <v>114</v>
      </c>
      <c r="AK86" s="302">
        <f t="shared" si="73"/>
        <v>-78</v>
      </c>
      <c r="AL86" s="289"/>
      <c r="AM86" s="290"/>
      <c r="AN86" s="290"/>
      <c r="AO86" s="290"/>
      <c r="AP86" s="290"/>
      <c r="AQ86" s="290"/>
      <c r="AR86" s="291">
        <f t="shared" si="74"/>
        <v>0</v>
      </c>
      <c r="AS86" s="291">
        <f t="shared" si="75"/>
        <v>0</v>
      </c>
      <c r="AT86" s="291">
        <f t="shared" si="76"/>
        <v>0</v>
      </c>
      <c r="AU86" s="291">
        <f t="shared" si="77"/>
        <v>0</v>
      </c>
      <c r="AV86" s="291">
        <f t="shared" si="78"/>
        <v>0</v>
      </c>
      <c r="AW86" s="291">
        <f t="shared" si="79"/>
        <v>0</v>
      </c>
      <c r="AX86" s="291">
        <f t="shared" si="80"/>
        <v>0</v>
      </c>
      <c r="AY86" s="291">
        <f t="shared" si="81"/>
        <v>0</v>
      </c>
      <c r="AZ86" s="291">
        <f t="shared" si="82"/>
        <v>3</v>
      </c>
      <c r="BA86" s="291">
        <f t="shared" si="83"/>
        <v>0</v>
      </c>
      <c r="BB86" s="291">
        <f t="shared" si="84"/>
        <v>0</v>
      </c>
      <c r="BC86" s="291">
        <f t="shared" si="85"/>
        <v>0</v>
      </c>
      <c r="BD86" s="291">
        <f t="shared" si="86"/>
        <v>0</v>
      </c>
      <c r="BE86" s="291">
        <f t="shared" si="87"/>
        <v>0</v>
      </c>
      <c r="BF86" s="291">
        <f t="shared" si="88"/>
        <v>0</v>
      </c>
      <c r="BG86" s="303">
        <f t="shared" si="89"/>
        <v>36</v>
      </c>
    </row>
    <row r="87" spans="1:59" ht="18.75" customHeight="1">
      <c r="A87" s="294"/>
      <c r="B87" s="317" t="s">
        <v>430</v>
      </c>
      <c r="C87" s="293" t="s">
        <v>222</v>
      </c>
      <c r="D87" s="295"/>
      <c r="E87" s="318"/>
      <c r="F87" s="298"/>
      <c r="G87" s="298" t="s">
        <v>49</v>
      </c>
      <c r="H87" s="319"/>
      <c r="I87" s="319"/>
      <c r="J87" s="318" t="s">
        <v>48</v>
      </c>
      <c r="K87" s="319"/>
      <c r="L87" s="319"/>
      <c r="M87" s="298" t="s">
        <v>48</v>
      </c>
      <c r="N87" s="297"/>
      <c r="O87" s="319"/>
      <c r="P87" s="318" t="s">
        <v>48</v>
      </c>
      <c r="Q87" s="319"/>
      <c r="R87" s="319"/>
      <c r="S87" s="298" t="s">
        <v>48</v>
      </c>
      <c r="T87" s="298"/>
      <c r="U87" s="298"/>
      <c r="V87" s="318" t="s">
        <v>48</v>
      </c>
      <c r="W87" s="318"/>
      <c r="X87" s="319"/>
      <c r="Y87" s="298" t="s">
        <v>48</v>
      </c>
      <c r="Z87" s="318"/>
      <c r="AA87" s="298"/>
      <c r="AB87" s="298" t="s">
        <v>48</v>
      </c>
      <c r="AC87" s="318"/>
      <c r="AD87" s="319"/>
      <c r="AE87" s="318" t="s">
        <v>48</v>
      </c>
      <c r="AF87" s="318"/>
      <c r="AG87" s="318"/>
      <c r="AH87" s="298" t="s">
        <v>48</v>
      </c>
      <c r="AJ87" s="301">
        <f t="shared" si="72"/>
        <v>114</v>
      </c>
      <c r="AK87" s="302">
        <f t="shared" si="73"/>
        <v>-12</v>
      </c>
      <c r="AL87" s="289"/>
      <c r="AM87" s="290"/>
      <c r="AN87" s="290"/>
      <c r="AO87" s="290"/>
      <c r="AP87" s="290"/>
      <c r="AQ87" s="290"/>
      <c r="AR87" s="291">
        <f t="shared" si="74"/>
        <v>0</v>
      </c>
      <c r="AS87" s="291">
        <f t="shared" si="75"/>
        <v>0</v>
      </c>
      <c r="AT87" s="291">
        <f t="shared" si="76"/>
        <v>0</v>
      </c>
      <c r="AU87" s="291">
        <f t="shared" si="77"/>
        <v>0</v>
      </c>
      <c r="AV87" s="291">
        <f t="shared" si="78"/>
        <v>0</v>
      </c>
      <c r="AW87" s="291">
        <f t="shared" si="79"/>
        <v>0</v>
      </c>
      <c r="AX87" s="291">
        <f t="shared" si="80"/>
        <v>1</v>
      </c>
      <c r="AY87" s="291">
        <f t="shared" si="81"/>
        <v>0</v>
      </c>
      <c r="AZ87" s="291">
        <f t="shared" si="82"/>
        <v>8</v>
      </c>
      <c r="BA87" s="291">
        <f t="shared" si="83"/>
        <v>0</v>
      </c>
      <c r="BB87" s="291">
        <f t="shared" si="84"/>
        <v>0</v>
      </c>
      <c r="BC87" s="291">
        <f t="shared" si="85"/>
        <v>0</v>
      </c>
      <c r="BD87" s="291">
        <f t="shared" si="86"/>
        <v>0</v>
      </c>
      <c r="BE87" s="291">
        <f t="shared" si="87"/>
        <v>0</v>
      </c>
      <c r="BF87" s="291">
        <f t="shared" si="88"/>
        <v>0</v>
      </c>
      <c r="BG87" s="303">
        <f t="shared" si="89"/>
        <v>102</v>
      </c>
    </row>
    <row r="88" spans="1:59" ht="18.75" customHeight="1">
      <c r="A88" s="294" t="s">
        <v>431</v>
      </c>
      <c r="B88" s="317" t="s">
        <v>432</v>
      </c>
      <c r="C88" s="293">
        <v>215014</v>
      </c>
      <c r="D88" s="295" t="s">
        <v>178</v>
      </c>
      <c r="E88" s="318"/>
      <c r="F88" s="308" t="s">
        <v>407</v>
      </c>
      <c r="G88" s="298" t="s">
        <v>48</v>
      </c>
      <c r="H88" s="319"/>
      <c r="I88" s="318" t="s">
        <v>48</v>
      </c>
      <c r="J88" s="318" t="s">
        <v>48</v>
      </c>
      <c r="K88" s="319"/>
      <c r="L88" s="319"/>
      <c r="M88" s="298" t="s">
        <v>48</v>
      </c>
      <c r="N88" s="298" t="s">
        <v>48</v>
      </c>
      <c r="O88" s="319"/>
      <c r="P88" s="318" t="s">
        <v>48</v>
      </c>
      <c r="Q88" s="318" t="s">
        <v>48</v>
      </c>
      <c r="R88" s="300" t="s">
        <v>48</v>
      </c>
      <c r="S88" s="298" t="s">
        <v>48</v>
      </c>
      <c r="T88" s="298"/>
      <c r="U88" s="298"/>
      <c r="V88" s="318" t="s">
        <v>48</v>
      </c>
      <c r="W88" s="318"/>
      <c r="X88" s="319"/>
      <c r="Y88" s="298"/>
      <c r="Z88" s="318"/>
      <c r="AA88" s="298"/>
      <c r="AB88" s="298"/>
      <c r="AC88" s="318"/>
      <c r="AD88" s="319"/>
      <c r="AE88" s="318"/>
      <c r="AF88" s="318"/>
      <c r="AG88" s="318"/>
      <c r="AH88" s="298"/>
      <c r="AJ88" s="301">
        <f t="shared" si="72"/>
        <v>114</v>
      </c>
      <c r="AK88" s="302">
        <f t="shared" si="73"/>
        <v>6</v>
      </c>
      <c r="AL88" s="289"/>
      <c r="AM88" s="290"/>
      <c r="AN88" s="290"/>
      <c r="AO88" s="290"/>
      <c r="AP88" s="290"/>
      <c r="AQ88" s="290"/>
      <c r="AR88" s="291">
        <f t="shared" si="74"/>
        <v>0</v>
      </c>
      <c r="AS88" s="291">
        <f t="shared" si="75"/>
        <v>0</v>
      </c>
      <c r="AT88" s="291">
        <f t="shared" si="76"/>
        <v>0</v>
      </c>
      <c r="AU88" s="291">
        <f t="shared" si="77"/>
        <v>0</v>
      </c>
      <c r="AV88" s="291">
        <f t="shared" si="78"/>
        <v>0</v>
      </c>
      <c r="AW88" s="291">
        <f t="shared" si="79"/>
        <v>0</v>
      </c>
      <c r="AX88" s="291">
        <f t="shared" si="80"/>
        <v>0</v>
      </c>
      <c r="AY88" s="291">
        <f t="shared" si="81"/>
        <v>0</v>
      </c>
      <c r="AZ88" s="291">
        <f t="shared" si="82"/>
        <v>10</v>
      </c>
      <c r="BA88" s="291">
        <f t="shared" si="83"/>
        <v>0</v>
      </c>
      <c r="BB88" s="291">
        <f t="shared" si="84"/>
        <v>0</v>
      </c>
      <c r="BC88" s="291">
        <f t="shared" si="85"/>
        <v>0</v>
      </c>
      <c r="BD88" s="291">
        <f t="shared" si="86"/>
        <v>0</v>
      </c>
      <c r="BE88" s="291">
        <f t="shared" si="87"/>
        <v>0</v>
      </c>
      <c r="BF88" s="291">
        <f t="shared" si="88"/>
        <v>0</v>
      </c>
      <c r="BG88" s="303">
        <f t="shared" si="89"/>
        <v>120</v>
      </c>
    </row>
    <row r="89" spans="1:59" ht="18.75" customHeight="1">
      <c r="A89" s="294">
        <v>424811</v>
      </c>
      <c r="B89" s="294" t="s">
        <v>433</v>
      </c>
      <c r="C89" s="293" t="s">
        <v>222</v>
      </c>
      <c r="D89" s="295" t="s">
        <v>178</v>
      </c>
      <c r="E89" s="318"/>
      <c r="F89" s="298"/>
      <c r="G89" s="298" t="s">
        <v>48</v>
      </c>
      <c r="H89" s="319"/>
      <c r="I89" s="319"/>
      <c r="J89" s="318" t="s">
        <v>48</v>
      </c>
      <c r="K89" s="319"/>
      <c r="L89" s="319"/>
      <c r="M89" s="298" t="s">
        <v>48</v>
      </c>
      <c r="N89" s="297"/>
      <c r="O89" s="319"/>
      <c r="P89" s="318" t="s">
        <v>48</v>
      </c>
      <c r="Q89" s="319"/>
      <c r="R89" s="319"/>
      <c r="S89" s="298" t="s">
        <v>48</v>
      </c>
      <c r="T89" s="298"/>
      <c r="U89" s="298"/>
      <c r="V89" s="318" t="s">
        <v>48</v>
      </c>
      <c r="W89" s="318"/>
      <c r="X89" s="319"/>
      <c r="Y89" s="298" t="s">
        <v>48</v>
      </c>
      <c r="Z89" s="318"/>
      <c r="AA89" s="298"/>
      <c r="AB89" s="298" t="s">
        <v>48</v>
      </c>
      <c r="AC89" s="318"/>
      <c r="AD89" s="319"/>
      <c r="AE89" s="318" t="s">
        <v>48</v>
      </c>
      <c r="AF89" s="321" t="s">
        <v>434</v>
      </c>
      <c r="AG89" s="321"/>
      <c r="AH89" s="321"/>
      <c r="AJ89" s="301">
        <f t="shared" si="72"/>
        <v>114</v>
      </c>
      <c r="AK89" s="302">
        <f t="shared" si="73"/>
        <v>-6</v>
      </c>
      <c r="AL89" s="289"/>
      <c r="AM89" s="290"/>
      <c r="AN89" s="290"/>
      <c r="AO89" s="290"/>
      <c r="AP89" s="290"/>
      <c r="AQ89" s="290"/>
      <c r="AR89" s="291">
        <f t="shared" si="74"/>
        <v>0</v>
      </c>
      <c r="AS89" s="291">
        <f t="shared" si="75"/>
        <v>0</v>
      </c>
      <c r="AT89" s="291">
        <f t="shared" si="76"/>
        <v>0</v>
      </c>
      <c r="AU89" s="291">
        <f t="shared" si="77"/>
        <v>0</v>
      </c>
      <c r="AV89" s="291">
        <f t="shared" si="78"/>
        <v>0</v>
      </c>
      <c r="AW89" s="291">
        <f t="shared" si="79"/>
        <v>0</v>
      </c>
      <c r="AX89" s="291">
        <f t="shared" si="80"/>
        <v>0</v>
      </c>
      <c r="AY89" s="291">
        <f t="shared" si="81"/>
        <v>0</v>
      </c>
      <c r="AZ89" s="291">
        <f t="shared" si="82"/>
        <v>9</v>
      </c>
      <c r="BA89" s="291">
        <f t="shared" si="83"/>
        <v>0</v>
      </c>
      <c r="BB89" s="291">
        <f t="shared" si="84"/>
        <v>0</v>
      </c>
      <c r="BC89" s="291">
        <f t="shared" si="85"/>
        <v>0</v>
      </c>
      <c r="BD89" s="291">
        <f t="shared" si="86"/>
        <v>0</v>
      </c>
      <c r="BE89" s="291">
        <f t="shared" si="87"/>
        <v>0</v>
      </c>
      <c r="BF89" s="291">
        <f t="shared" si="88"/>
        <v>0</v>
      </c>
      <c r="BG89" s="303">
        <f t="shared" si="89"/>
        <v>108</v>
      </c>
    </row>
    <row r="90" spans="1:59" ht="18.75" customHeight="1">
      <c r="A90" s="294" t="s">
        <v>435</v>
      </c>
      <c r="B90" s="317" t="s">
        <v>436</v>
      </c>
      <c r="C90" s="293">
        <v>338570</v>
      </c>
      <c r="D90" s="295" t="s">
        <v>178</v>
      </c>
      <c r="E90" s="318"/>
      <c r="F90" s="297"/>
      <c r="G90" s="298" t="s">
        <v>48</v>
      </c>
      <c r="H90" s="319"/>
      <c r="I90" s="319"/>
      <c r="J90" s="318" t="s">
        <v>48</v>
      </c>
      <c r="K90" s="319"/>
      <c r="L90" s="319"/>
      <c r="M90" s="308" t="s">
        <v>407</v>
      </c>
      <c r="N90" s="297"/>
      <c r="O90" s="319"/>
      <c r="P90" s="318" t="s">
        <v>48</v>
      </c>
      <c r="Q90" s="319"/>
      <c r="R90" s="319"/>
      <c r="S90" s="298" t="s">
        <v>48</v>
      </c>
      <c r="T90" s="298"/>
      <c r="U90" s="298"/>
      <c r="V90" s="318" t="s">
        <v>48</v>
      </c>
      <c r="W90" s="318"/>
      <c r="X90" s="319"/>
      <c r="Y90" s="298" t="s">
        <v>48</v>
      </c>
      <c r="Z90" s="318"/>
      <c r="AA90" s="300" t="s">
        <v>48</v>
      </c>
      <c r="AB90" s="298" t="s">
        <v>48</v>
      </c>
      <c r="AC90" s="318"/>
      <c r="AD90" s="319"/>
      <c r="AE90" s="318" t="s">
        <v>48</v>
      </c>
      <c r="AF90" s="318"/>
      <c r="AG90" s="318"/>
      <c r="AH90" s="298" t="s">
        <v>48</v>
      </c>
      <c r="AJ90" s="301">
        <f t="shared" si="72"/>
        <v>114</v>
      </c>
      <c r="AK90" s="302">
        <f t="shared" si="73"/>
        <v>-6</v>
      </c>
      <c r="AL90" s="289"/>
      <c r="AM90" s="290"/>
      <c r="AN90" s="290"/>
      <c r="AO90" s="290"/>
      <c r="AP90" s="290"/>
      <c r="AQ90" s="290"/>
      <c r="AR90" s="291">
        <f t="shared" si="74"/>
        <v>0</v>
      </c>
      <c r="AS90" s="291">
        <f t="shared" si="75"/>
        <v>0</v>
      </c>
      <c r="AT90" s="291">
        <f t="shared" si="76"/>
        <v>0</v>
      </c>
      <c r="AU90" s="291">
        <f t="shared" si="77"/>
        <v>0</v>
      </c>
      <c r="AV90" s="291">
        <f t="shared" si="78"/>
        <v>0</v>
      </c>
      <c r="AW90" s="291">
        <f t="shared" si="79"/>
        <v>0</v>
      </c>
      <c r="AX90" s="291">
        <f t="shared" si="80"/>
        <v>0</v>
      </c>
      <c r="AY90" s="291">
        <f t="shared" si="81"/>
        <v>0</v>
      </c>
      <c r="AZ90" s="291">
        <f t="shared" si="82"/>
        <v>9</v>
      </c>
      <c r="BA90" s="291">
        <f t="shared" si="83"/>
        <v>0</v>
      </c>
      <c r="BB90" s="291">
        <f t="shared" si="84"/>
        <v>0</v>
      </c>
      <c r="BC90" s="291">
        <f t="shared" si="85"/>
        <v>0</v>
      </c>
      <c r="BD90" s="291">
        <f t="shared" si="86"/>
        <v>0</v>
      </c>
      <c r="BE90" s="291">
        <f t="shared" si="87"/>
        <v>0</v>
      </c>
      <c r="BF90" s="291">
        <f t="shared" si="88"/>
        <v>0</v>
      </c>
      <c r="BG90" s="303">
        <f t="shared" si="89"/>
        <v>108</v>
      </c>
    </row>
    <row r="91" spans="1:59" ht="18.75" customHeight="1">
      <c r="A91" s="285" t="s">
        <v>437</v>
      </c>
      <c r="B91" s="286" t="s">
        <v>2</v>
      </c>
      <c r="C91" s="286" t="s">
        <v>129</v>
      </c>
      <c r="D91" s="314" t="s">
        <v>4</v>
      </c>
      <c r="E91" s="287">
        <v>1</v>
      </c>
      <c r="F91" s="287">
        <v>2</v>
      </c>
      <c r="G91" s="287">
        <v>3</v>
      </c>
      <c r="H91" s="287">
        <v>4</v>
      </c>
      <c r="I91" s="287">
        <v>5</v>
      </c>
      <c r="J91" s="287">
        <v>6</v>
      </c>
      <c r="K91" s="287">
        <v>7</v>
      </c>
      <c r="L91" s="287">
        <v>8</v>
      </c>
      <c r="M91" s="287">
        <v>9</v>
      </c>
      <c r="N91" s="287">
        <v>10</v>
      </c>
      <c r="O91" s="287">
        <v>11</v>
      </c>
      <c r="P91" s="287">
        <v>12</v>
      </c>
      <c r="Q91" s="287">
        <v>13</v>
      </c>
      <c r="R91" s="287">
        <v>14</v>
      </c>
      <c r="S91" s="287">
        <v>15</v>
      </c>
      <c r="T91" s="287">
        <v>16</v>
      </c>
      <c r="U91" s="287">
        <v>17</v>
      </c>
      <c r="V91" s="287">
        <v>18</v>
      </c>
      <c r="W91" s="287">
        <v>19</v>
      </c>
      <c r="X91" s="287">
        <v>20</v>
      </c>
      <c r="Y91" s="287">
        <v>21</v>
      </c>
      <c r="Z91" s="287">
        <v>22</v>
      </c>
      <c r="AA91" s="287">
        <v>23</v>
      </c>
      <c r="AB91" s="287">
        <v>24</v>
      </c>
      <c r="AC91" s="287">
        <v>25</v>
      </c>
      <c r="AD91" s="287">
        <v>26</v>
      </c>
      <c r="AE91" s="287">
        <v>27</v>
      </c>
      <c r="AF91" s="287">
        <v>28</v>
      </c>
      <c r="AG91" s="287">
        <v>29</v>
      </c>
      <c r="AH91" s="287">
        <v>30</v>
      </c>
      <c r="AJ91" s="322"/>
      <c r="AK91" s="323"/>
      <c r="AL91" s="324"/>
      <c r="AM91" s="325"/>
      <c r="AN91" s="325"/>
      <c r="AO91" s="325"/>
      <c r="AP91" s="325"/>
      <c r="AQ91" s="325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7"/>
    </row>
    <row r="92" spans="1:59" ht="18.75" customHeight="1">
      <c r="A92" s="285"/>
      <c r="B92" s="286" t="s">
        <v>267</v>
      </c>
      <c r="C92" s="286" t="s">
        <v>203</v>
      </c>
      <c r="D92" s="315"/>
      <c r="E92" s="287" t="s">
        <v>9</v>
      </c>
      <c r="F92" s="287" t="s">
        <v>10</v>
      </c>
      <c r="G92" s="287" t="s">
        <v>11</v>
      </c>
      <c r="H92" s="287" t="s">
        <v>12</v>
      </c>
      <c r="I92" s="287" t="s">
        <v>13</v>
      </c>
      <c r="J92" s="287" t="s">
        <v>14</v>
      </c>
      <c r="K92" s="287" t="s">
        <v>15</v>
      </c>
      <c r="L92" s="287" t="s">
        <v>9</v>
      </c>
      <c r="M92" s="287" t="s">
        <v>10</v>
      </c>
      <c r="N92" s="287" t="s">
        <v>11</v>
      </c>
      <c r="O92" s="287" t="s">
        <v>12</v>
      </c>
      <c r="P92" s="287" t="s">
        <v>13</v>
      </c>
      <c r="Q92" s="287" t="s">
        <v>14</v>
      </c>
      <c r="R92" s="287" t="s">
        <v>15</v>
      </c>
      <c r="S92" s="287" t="s">
        <v>9</v>
      </c>
      <c r="T92" s="287" t="s">
        <v>10</v>
      </c>
      <c r="U92" s="287" t="s">
        <v>11</v>
      </c>
      <c r="V92" s="287" t="s">
        <v>12</v>
      </c>
      <c r="W92" s="287" t="s">
        <v>13</v>
      </c>
      <c r="X92" s="287" t="s">
        <v>14</v>
      </c>
      <c r="Y92" s="287" t="s">
        <v>15</v>
      </c>
      <c r="Z92" s="287" t="s">
        <v>9</v>
      </c>
      <c r="AA92" s="287" t="s">
        <v>10</v>
      </c>
      <c r="AB92" s="287" t="s">
        <v>11</v>
      </c>
      <c r="AC92" s="287" t="s">
        <v>12</v>
      </c>
      <c r="AD92" s="287" t="s">
        <v>13</v>
      </c>
      <c r="AE92" s="287" t="s">
        <v>14</v>
      </c>
      <c r="AF92" s="287" t="s">
        <v>15</v>
      </c>
      <c r="AG92" s="287" t="s">
        <v>9</v>
      </c>
      <c r="AH92" s="287" t="s">
        <v>10</v>
      </c>
      <c r="AJ92" s="288" t="s">
        <v>5</v>
      </c>
      <c r="AK92" s="288" t="s">
        <v>7</v>
      </c>
      <c r="AL92" s="289"/>
      <c r="AM92" s="290" t="s">
        <v>210</v>
      </c>
      <c r="AN92" s="290" t="s">
        <v>211</v>
      </c>
      <c r="AO92" s="290" t="s">
        <v>212</v>
      </c>
      <c r="AP92" s="290" t="s">
        <v>213</v>
      </c>
      <c r="AQ92" s="290" t="s">
        <v>146</v>
      </c>
      <c r="AR92" s="291" t="s">
        <v>22</v>
      </c>
      <c r="AS92" s="291" t="s">
        <v>41</v>
      </c>
      <c r="AT92" s="291" t="s">
        <v>204</v>
      </c>
      <c r="AU92" s="291" t="s">
        <v>40</v>
      </c>
      <c r="AV92" s="291" t="s">
        <v>97</v>
      </c>
      <c r="AW92" s="291" t="s">
        <v>93</v>
      </c>
      <c r="AX92" s="291" t="s">
        <v>98</v>
      </c>
      <c r="AY92" s="291" t="s">
        <v>79</v>
      </c>
      <c r="AZ92" s="291" t="s">
        <v>48</v>
      </c>
      <c r="BA92" s="291" t="s">
        <v>205</v>
      </c>
      <c r="BB92" s="291" t="s">
        <v>206</v>
      </c>
      <c r="BC92" s="291" t="s">
        <v>207</v>
      </c>
      <c r="BD92" s="291" t="s">
        <v>208</v>
      </c>
      <c r="BE92" s="291" t="s">
        <v>209</v>
      </c>
      <c r="BF92" s="292" t="s">
        <v>214</v>
      </c>
      <c r="BG92" s="292" t="s">
        <v>215</v>
      </c>
    </row>
    <row r="93" spans="1:59" ht="18.75" customHeight="1">
      <c r="A93" s="294" t="s">
        <v>438</v>
      </c>
      <c r="B93" s="294" t="s">
        <v>439</v>
      </c>
      <c r="C93" s="293" t="s">
        <v>440</v>
      </c>
      <c r="D93" s="295" t="s">
        <v>178</v>
      </c>
      <c r="E93" s="328" t="s">
        <v>441</v>
      </c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19"/>
      <c r="Q93" s="318" t="s">
        <v>48</v>
      </c>
      <c r="R93" s="318"/>
      <c r="S93" s="298"/>
      <c r="T93" s="298"/>
      <c r="U93" s="298"/>
      <c r="V93" s="319"/>
      <c r="W93" s="318" t="s">
        <v>48</v>
      </c>
      <c r="X93" s="318"/>
      <c r="Y93" s="298"/>
      <c r="Z93" s="318" t="s">
        <v>48</v>
      </c>
      <c r="AA93" s="298"/>
      <c r="AB93" s="297"/>
      <c r="AC93" s="318" t="s">
        <v>48</v>
      </c>
      <c r="AD93" s="318"/>
      <c r="AE93" s="318"/>
      <c r="AF93" s="318" t="s">
        <v>48</v>
      </c>
      <c r="AG93" s="318"/>
      <c r="AH93" s="298" t="s">
        <v>48</v>
      </c>
      <c r="AJ93" s="301">
        <f aca="true" t="shared" si="90" ref="AJ93:AJ108">$AJ$2-BF93</f>
        <v>114</v>
      </c>
      <c r="AK93" s="302">
        <f aca="true" t="shared" si="91" ref="AK93:AK108">(BG93-AJ93)</f>
        <v>-66</v>
      </c>
      <c r="AL93" s="289"/>
      <c r="AM93" s="290"/>
      <c r="AN93" s="290"/>
      <c r="AO93" s="290"/>
      <c r="AP93" s="290"/>
      <c r="AQ93" s="290"/>
      <c r="AR93" s="291">
        <f aca="true" t="shared" si="92" ref="AR93:AR108">COUNTIF(A93:AE93,"M")</f>
        <v>0</v>
      </c>
      <c r="AS93" s="291">
        <f aca="true" t="shared" si="93" ref="AS93:AS108">COUNTIF(A93:AE93,"T")</f>
        <v>0</v>
      </c>
      <c r="AT93" s="291">
        <f aca="true" t="shared" si="94" ref="AT93:AT108">COUNTIF(A93:AE93,"D")</f>
        <v>0</v>
      </c>
      <c r="AU93" s="291">
        <f aca="true" t="shared" si="95" ref="AU93:AU108">COUNTIF(A93:AE93,"P")</f>
        <v>0</v>
      </c>
      <c r="AV93" s="291">
        <f aca="true" t="shared" si="96" ref="AV93:AV108">COUNTIF(A93:AE93,"M/T")</f>
        <v>0</v>
      </c>
      <c r="AW93" s="291">
        <f aca="true" t="shared" si="97" ref="AW93:AW108">COUNTIF(A93:AE93,"I/I")</f>
        <v>0</v>
      </c>
      <c r="AX93" s="291">
        <f aca="true" t="shared" si="98" ref="AX93:AX108">COUNTIF(A93:AE93,"I")</f>
        <v>0</v>
      </c>
      <c r="AY93" s="291">
        <f aca="true" t="shared" si="99" ref="AY93:AY108">COUNTIF(A93:AE93,"I²")</f>
        <v>0</v>
      </c>
      <c r="AZ93" s="291">
        <f aca="true" t="shared" si="100" ref="AZ93:AZ108">COUNTIF(A93:AE93,"SN")</f>
        <v>4</v>
      </c>
      <c r="BA93" s="291">
        <f aca="true" t="shared" si="101" ref="BA93:BA108">COUNTIF(A93:AE93,"Ma")</f>
        <v>0</v>
      </c>
      <c r="BB93" s="291">
        <f aca="true" t="shared" si="102" ref="BB93:BB108">COUNTIF(A93:AE93,"Ta")</f>
        <v>0</v>
      </c>
      <c r="BC93" s="291">
        <f aca="true" t="shared" si="103" ref="BC93:BC108">COUNTIF(A93:AE93,"Da")</f>
        <v>0</v>
      </c>
      <c r="BD93" s="291">
        <f aca="true" t="shared" si="104" ref="BD93:BD108">COUNTIF(A93:AE93,"T/N")</f>
        <v>0</v>
      </c>
      <c r="BE93" s="291">
        <f aca="true" t="shared" si="105" ref="BE93:BE108">COUNTIF(A93:AE93,"M/N")</f>
        <v>0</v>
      </c>
      <c r="BF93" s="291">
        <f aca="true" t="shared" si="106" ref="BF93:BF108">((AN93*6)+(AO93*6)+(AP93*6)+(AQ93)+(AM93*6))</f>
        <v>0</v>
      </c>
      <c r="BG93" s="303">
        <f aca="true" t="shared" si="107" ref="BG93:BG108">(AR93*6)+(AS93*6)+(AT93*8)+(AU93*12)+(AV93*12)+(AW93*12)+(AX93*6)+(AY93*6)+(AZ93*12)+(BA93*6)+(BB93*6)+(BC93*8)+(BD93*18)+(BE93*18)</f>
        <v>48</v>
      </c>
    </row>
    <row r="94" spans="1:59" ht="18.75" customHeight="1">
      <c r="A94" s="294" t="s">
        <v>442</v>
      </c>
      <c r="B94" s="294" t="s">
        <v>443</v>
      </c>
      <c r="C94" s="293"/>
      <c r="D94" s="295" t="s">
        <v>178</v>
      </c>
      <c r="E94" s="318" t="s">
        <v>48</v>
      </c>
      <c r="F94" s="298"/>
      <c r="G94" s="300" t="s">
        <v>48</v>
      </c>
      <c r="H94" s="318" t="s">
        <v>48</v>
      </c>
      <c r="I94" s="318"/>
      <c r="J94" s="318"/>
      <c r="K94" s="318" t="s">
        <v>48</v>
      </c>
      <c r="L94" s="318"/>
      <c r="M94" s="298"/>
      <c r="N94" s="308" t="s">
        <v>407</v>
      </c>
      <c r="O94" s="318"/>
      <c r="P94" s="318"/>
      <c r="Q94" s="318" t="s">
        <v>48</v>
      </c>
      <c r="R94" s="318"/>
      <c r="S94" s="298"/>
      <c r="T94" s="298" t="s">
        <v>48</v>
      </c>
      <c r="U94" s="298"/>
      <c r="V94" s="319"/>
      <c r="W94" s="318" t="s">
        <v>48</v>
      </c>
      <c r="X94" s="318"/>
      <c r="Y94" s="298"/>
      <c r="Z94" s="318" t="s">
        <v>48</v>
      </c>
      <c r="AA94" s="298"/>
      <c r="AB94" s="298"/>
      <c r="AC94" s="318" t="s">
        <v>48</v>
      </c>
      <c r="AD94" s="318"/>
      <c r="AE94" s="318"/>
      <c r="AF94" s="318" t="s">
        <v>48</v>
      </c>
      <c r="AG94" s="318"/>
      <c r="AH94" s="298"/>
      <c r="AJ94" s="301">
        <f t="shared" si="90"/>
        <v>114</v>
      </c>
      <c r="AK94" s="302">
        <f t="shared" si="91"/>
        <v>-6</v>
      </c>
      <c r="AL94" s="289"/>
      <c r="AM94" s="290"/>
      <c r="AN94" s="290"/>
      <c r="AO94" s="290"/>
      <c r="AP94" s="290"/>
      <c r="AQ94" s="290"/>
      <c r="AR94" s="291">
        <f t="shared" si="92"/>
        <v>0</v>
      </c>
      <c r="AS94" s="291">
        <f t="shared" si="93"/>
        <v>0</v>
      </c>
      <c r="AT94" s="291">
        <f t="shared" si="94"/>
        <v>0</v>
      </c>
      <c r="AU94" s="291">
        <f t="shared" si="95"/>
        <v>0</v>
      </c>
      <c r="AV94" s="291">
        <f t="shared" si="96"/>
        <v>0</v>
      </c>
      <c r="AW94" s="291">
        <f t="shared" si="97"/>
        <v>0</v>
      </c>
      <c r="AX94" s="291">
        <f t="shared" si="98"/>
        <v>0</v>
      </c>
      <c r="AY94" s="291">
        <f t="shared" si="99"/>
        <v>0</v>
      </c>
      <c r="AZ94" s="291">
        <f t="shared" si="100"/>
        <v>9</v>
      </c>
      <c r="BA94" s="291">
        <f t="shared" si="101"/>
        <v>0</v>
      </c>
      <c r="BB94" s="291">
        <f t="shared" si="102"/>
        <v>0</v>
      </c>
      <c r="BC94" s="291">
        <f t="shared" si="103"/>
        <v>0</v>
      </c>
      <c r="BD94" s="291">
        <f t="shared" si="104"/>
        <v>0</v>
      </c>
      <c r="BE94" s="291">
        <f t="shared" si="105"/>
        <v>0</v>
      </c>
      <c r="BF94" s="291">
        <f t="shared" si="106"/>
        <v>0</v>
      </c>
      <c r="BG94" s="303">
        <f t="shared" si="107"/>
        <v>108</v>
      </c>
    </row>
    <row r="95" spans="1:59" ht="18.75" customHeight="1">
      <c r="A95" s="294" t="s">
        <v>444</v>
      </c>
      <c r="B95" s="312" t="s">
        <v>445</v>
      </c>
      <c r="C95" s="293">
        <v>324020</v>
      </c>
      <c r="D95" s="295" t="s">
        <v>178</v>
      </c>
      <c r="E95" s="318" t="s">
        <v>48</v>
      </c>
      <c r="F95" s="298"/>
      <c r="G95" s="297"/>
      <c r="H95" s="308" t="s">
        <v>407</v>
      </c>
      <c r="I95" s="318"/>
      <c r="J95" s="318"/>
      <c r="K95" s="318" t="s">
        <v>48</v>
      </c>
      <c r="L95" s="318"/>
      <c r="M95" s="298"/>
      <c r="N95" s="298" t="s">
        <v>48</v>
      </c>
      <c r="O95" s="318"/>
      <c r="P95" s="318"/>
      <c r="Q95" s="318" t="s">
        <v>48</v>
      </c>
      <c r="R95" s="318"/>
      <c r="S95" s="298"/>
      <c r="T95" s="298" t="s">
        <v>48</v>
      </c>
      <c r="U95" s="298"/>
      <c r="V95" s="318"/>
      <c r="W95" s="318" t="s">
        <v>48</v>
      </c>
      <c r="X95" s="318"/>
      <c r="Y95" s="298"/>
      <c r="Z95" s="318" t="s">
        <v>48</v>
      </c>
      <c r="AA95" s="298"/>
      <c r="AB95" s="298"/>
      <c r="AC95" s="318" t="s">
        <v>48</v>
      </c>
      <c r="AD95" s="318"/>
      <c r="AE95" s="318"/>
      <c r="AF95" s="318" t="s">
        <v>48</v>
      </c>
      <c r="AG95" s="318"/>
      <c r="AH95" s="298"/>
      <c r="AJ95" s="301">
        <f t="shared" si="90"/>
        <v>114</v>
      </c>
      <c r="AK95" s="302">
        <f t="shared" si="91"/>
        <v>-18</v>
      </c>
      <c r="AL95" s="289"/>
      <c r="AM95" s="290"/>
      <c r="AN95" s="290"/>
      <c r="AO95" s="290"/>
      <c r="AP95" s="290"/>
      <c r="AQ95" s="290"/>
      <c r="AR95" s="291">
        <f t="shared" si="92"/>
        <v>0</v>
      </c>
      <c r="AS95" s="291">
        <f t="shared" si="93"/>
        <v>0</v>
      </c>
      <c r="AT95" s="291">
        <f t="shared" si="94"/>
        <v>0</v>
      </c>
      <c r="AU95" s="291">
        <f t="shared" si="95"/>
        <v>0</v>
      </c>
      <c r="AV95" s="291">
        <f t="shared" si="96"/>
        <v>0</v>
      </c>
      <c r="AW95" s="291">
        <f t="shared" si="97"/>
        <v>0</v>
      </c>
      <c r="AX95" s="291">
        <f t="shared" si="98"/>
        <v>0</v>
      </c>
      <c r="AY95" s="291">
        <f t="shared" si="99"/>
        <v>0</v>
      </c>
      <c r="AZ95" s="291">
        <f t="shared" si="100"/>
        <v>8</v>
      </c>
      <c r="BA95" s="291">
        <f t="shared" si="101"/>
        <v>0</v>
      </c>
      <c r="BB95" s="291">
        <f t="shared" si="102"/>
        <v>0</v>
      </c>
      <c r="BC95" s="291">
        <f t="shared" si="103"/>
        <v>0</v>
      </c>
      <c r="BD95" s="291">
        <f t="shared" si="104"/>
        <v>0</v>
      </c>
      <c r="BE95" s="291">
        <f t="shared" si="105"/>
        <v>0</v>
      </c>
      <c r="BF95" s="291">
        <f t="shared" si="106"/>
        <v>0</v>
      </c>
      <c r="BG95" s="303">
        <f t="shared" si="107"/>
        <v>96</v>
      </c>
    </row>
    <row r="96" spans="1:59" ht="18.75" customHeight="1">
      <c r="A96" s="294">
        <v>426750</v>
      </c>
      <c r="B96" s="312" t="s">
        <v>446</v>
      </c>
      <c r="C96" s="293" t="s">
        <v>222</v>
      </c>
      <c r="D96" s="295"/>
      <c r="E96" s="318" t="s">
        <v>48</v>
      </c>
      <c r="F96" s="298"/>
      <c r="G96" s="297"/>
      <c r="H96" s="318" t="s">
        <v>48</v>
      </c>
      <c r="I96" s="318"/>
      <c r="J96" s="318"/>
      <c r="K96" s="318" t="s">
        <v>48</v>
      </c>
      <c r="L96" s="318"/>
      <c r="M96" s="298"/>
      <c r="N96" s="298" t="s">
        <v>48</v>
      </c>
      <c r="O96" s="318"/>
      <c r="P96" s="318"/>
      <c r="Q96" s="318"/>
      <c r="R96" s="318" t="s">
        <v>48</v>
      </c>
      <c r="S96" s="298"/>
      <c r="T96" s="298" t="s">
        <v>49</v>
      </c>
      <c r="U96" s="298"/>
      <c r="V96" s="318"/>
      <c r="W96" s="318" t="s">
        <v>48</v>
      </c>
      <c r="X96" s="318"/>
      <c r="Y96" s="298"/>
      <c r="Z96" s="318" t="s">
        <v>48</v>
      </c>
      <c r="AA96" s="298"/>
      <c r="AB96" s="298"/>
      <c r="AC96" s="318" t="s">
        <v>48</v>
      </c>
      <c r="AD96" s="318"/>
      <c r="AE96" s="318"/>
      <c r="AF96" s="318"/>
      <c r="AG96" s="318" t="s">
        <v>48</v>
      </c>
      <c r="AH96" s="298"/>
      <c r="AJ96" s="301">
        <f t="shared" si="90"/>
        <v>114</v>
      </c>
      <c r="AK96" s="302">
        <f t="shared" si="91"/>
        <v>-12</v>
      </c>
      <c r="AL96" s="289"/>
      <c r="AM96" s="290"/>
      <c r="AN96" s="290"/>
      <c r="AO96" s="290"/>
      <c r="AP96" s="290"/>
      <c r="AQ96" s="290"/>
      <c r="AR96" s="291">
        <f t="shared" si="92"/>
        <v>0</v>
      </c>
      <c r="AS96" s="291">
        <f t="shared" si="93"/>
        <v>0</v>
      </c>
      <c r="AT96" s="291">
        <f t="shared" si="94"/>
        <v>0</v>
      </c>
      <c r="AU96" s="291">
        <f t="shared" si="95"/>
        <v>0</v>
      </c>
      <c r="AV96" s="291">
        <f t="shared" si="96"/>
        <v>0</v>
      </c>
      <c r="AW96" s="291">
        <f t="shared" si="97"/>
        <v>0</v>
      </c>
      <c r="AX96" s="291">
        <f t="shared" si="98"/>
        <v>1</v>
      </c>
      <c r="AY96" s="291">
        <f t="shared" si="99"/>
        <v>0</v>
      </c>
      <c r="AZ96" s="291">
        <f t="shared" si="100"/>
        <v>8</v>
      </c>
      <c r="BA96" s="291">
        <f t="shared" si="101"/>
        <v>0</v>
      </c>
      <c r="BB96" s="291">
        <f t="shared" si="102"/>
        <v>0</v>
      </c>
      <c r="BC96" s="291">
        <f t="shared" si="103"/>
        <v>0</v>
      </c>
      <c r="BD96" s="291">
        <f t="shared" si="104"/>
        <v>0</v>
      </c>
      <c r="BE96" s="291">
        <f t="shared" si="105"/>
        <v>0</v>
      </c>
      <c r="BF96" s="291">
        <f t="shared" si="106"/>
        <v>0</v>
      </c>
      <c r="BG96" s="303">
        <f t="shared" si="107"/>
        <v>102</v>
      </c>
    </row>
    <row r="97" spans="1:59" ht="18.75" customHeight="1">
      <c r="A97" s="294" t="s">
        <v>447</v>
      </c>
      <c r="B97" s="294" t="s">
        <v>448</v>
      </c>
      <c r="C97" s="293"/>
      <c r="D97" s="295" t="s">
        <v>178</v>
      </c>
      <c r="E97" s="318" t="s">
        <v>48</v>
      </c>
      <c r="F97" s="298"/>
      <c r="G97" s="297"/>
      <c r="H97" s="308" t="s">
        <v>407</v>
      </c>
      <c r="I97" s="318"/>
      <c r="J97" s="318"/>
      <c r="K97" s="318" t="s">
        <v>48</v>
      </c>
      <c r="L97" s="318"/>
      <c r="M97" s="298"/>
      <c r="N97" s="298" t="s">
        <v>48</v>
      </c>
      <c r="O97" s="318"/>
      <c r="P97" s="318"/>
      <c r="Q97" s="318" t="s">
        <v>48</v>
      </c>
      <c r="R97" s="318"/>
      <c r="S97" s="298"/>
      <c r="T97" s="298" t="s">
        <v>48</v>
      </c>
      <c r="U97" s="298"/>
      <c r="V97" s="319"/>
      <c r="W97" s="318" t="s">
        <v>48</v>
      </c>
      <c r="X97" s="318"/>
      <c r="Y97" s="298"/>
      <c r="Z97" s="318" t="s">
        <v>48</v>
      </c>
      <c r="AA97" s="298"/>
      <c r="AB97" s="298"/>
      <c r="AC97" s="318" t="s">
        <v>48</v>
      </c>
      <c r="AD97" s="318"/>
      <c r="AE97" s="318"/>
      <c r="AF97" s="318" t="s">
        <v>48</v>
      </c>
      <c r="AG97" s="318"/>
      <c r="AH97" s="298"/>
      <c r="AJ97" s="301">
        <f t="shared" si="90"/>
        <v>114</v>
      </c>
      <c r="AK97" s="302">
        <f t="shared" si="91"/>
        <v>-18</v>
      </c>
      <c r="AL97" s="289"/>
      <c r="AM97" s="290"/>
      <c r="AN97" s="290"/>
      <c r="AO97" s="290"/>
      <c r="AP97" s="290"/>
      <c r="AQ97" s="290"/>
      <c r="AR97" s="291">
        <f t="shared" si="92"/>
        <v>0</v>
      </c>
      <c r="AS97" s="291">
        <f t="shared" si="93"/>
        <v>0</v>
      </c>
      <c r="AT97" s="291">
        <f t="shared" si="94"/>
        <v>0</v>
      </c>
      <c r="AU97" s="291">
        <f t="shared" si="95"/>
        <v>0</v>
      </c>
      <c r="AV97" s="291">
        <f t="shared" si="96"/>
        <v>0</v>
      </c>
      <c r="AW97" s="291">
        <f t="shared" si="97"/>
        <v>0</v>
      </c>
      <c r="AX97" s="291">
        <f t="shared" si="98"/>
        <v>0</v>
      </c>
      <c r="AY97" s="291">
        <f t="shared" si="99"/>
        <v>0</v>
      </c>
      <c r="AZ97" s="291">
        <f t="shared" si="100"/>
        <v>8</v>
      </c>
      <c r="BA97" s="291">
        <f t="shared" si="101"/>
        <v>0</v>
      </c>
      <c r="BB97" s="291">
        <f t="shared" si="102"/>
        <v>0</v>
      </c>
      <c r="BC97" s="291">
        <f t="shared" si="103"/>
        <v>0</v>
      </c>
      <c r="BD97" s="291">
        <f t="shared" si="104"/>
        <v>0</v>
      </c>
      <c r="BE97" s="291">
        <f t="shared" si="105"/>
        <v>0</v>
      </c>
      <c r="BF97" s="291">
        <f t="shared" si="106"/>
        <v>0</v>
      </c>
      <c r="BG97" s="303">
        <f t="shared" si="107"/>
        <v>96</v>
      </c>
    </row>
    <row r="98" spans="1:59" ht="18.75" customHeight="1">
      <c r="A98" s="294" t="s">
        <v>449</v>
      </c>
      <c r="B98" s="294" t="s">
        <v>450</v>
      </c>
      <c r="C98" s="293"/>
      <c r="D98" s="295" t="s">
        <v>178</v>
      </c>
      <c r="E98" s="318" t="s">
        <v>48</v>
      </c>
      <c r="F98" s="298"/>
      <c r="G98" s="297"/>
      <c r="H98" s="318" t="s">
        <v>48</v>
      </c>
      <c r="I98" s="300" t="s">
        <v>48</v>
      </c>
      <c r="J98" s="318"/>
      <c r="K98" s="318" t="s">
        <v>48</v>
      </c>
      <c r="L98" s="318"/>
      <c r="M98" s="308" t="s">
        <v>407</v>
      </c>
      <c r="N98" s="298"/>
      <c r="O98" s="318"/>
      <c r="P98" s="318"/>
      <c r="Q98" s="318" t="s">
        <v>48</v>
      </c>
      <c r="R98" s="318"/>
      <c r="S98" s="298"/>
      <c r="T98" s="298"/>
      <c r="U98" s="298"/>
      <c r="V98" s="319"/>
      <c r="W98" s="318" t="s">
        <v>48</v>
      </c>
      <c r="X98" s="318"/>
      <c r="Y98" s="298"/>
      <c r="Z98" s="318"/>
      <c r="AA98" s="298" t="s">
        <v>48</v>
      </c>
      <c r="AB98" s="298"/>
      <c r="AC98" s="318" t="s">
        <v>48</v>
      </c>
      <c r="AD98" s="318"/>
      <c r="AE98" s="318"/>
      <c r="AF98" s="318" t="s">
        <v>48</v>
      </c>
      <c r="AG98" s="318" t="s">
        <v>48</v>
      </c>
      <c r="AH98" s="298"/>
      <c r="AJ98" s="301">
        <f t="shared" si="90"/>
        <v>114</v>
      </c>
      <c r="AK98" s="302">
        <f t="shared" si="91"/>
        <v>-18</v>
      </c>
      <c r="AL98" s="289"/>
      <c r="AM98" s="290"/>
      <c r="AN98" s="290"/>
      <c r="AO98" s="290"/>
      <c r="AP98" s="290"/>
      <c r="AQ98" s="290"/>
      <c r="AR98" s="291">
        <f t="shared" si="92"/>
        <v>0</v>
      </c>
      <c r="AS98" s="291">
        <f t="shared" si="93"/>
        <v>0</v>
      </c>
      <c r="AT98" s="291">
        <f t="shared" si="94"/>
        <v>0</v>
      </c>
      <c r="AU98" s="291">
        <f t="shared" si="95"/>
        <v>0</v>
      </c>
      <c r="AV98" s="291">
        <f t="shared" si="96"/>
        <v>0</v>
      </c>
      <c r="AW98" s="291">
        <f t="shared" si="97"/>
        <v>0</v>
      </c>
      <c r="AX98" s="291">
        <f t="shared" si="98"/>
        <v>0</v>
      </c>
      <c r="AY98" s="291">
        <f t="shared" si="99"/>
        <v>0</v>
      </c>
      <c r="AZ98" s="291">
        <f t="shared" si="100"/>
        <v>8</v>
      </c>
      <c r="BA98" s="291">
        <f t="shared" si="101"/>
        <v>0</v>
      </c>
      <c r="BB98" s="291">
        <f t="shared" si="102"/>
        <v>0</v>
      </c>
      <c r="BC98" s="291">
        <f t="shared" si="103"/>
        <v>0</v>
      </c>
      <c r="BD98" s="291">
        <f t="shared" si="104"/>
        <v>0</v>
      </c>
      <c r="BE98" s="291">
        <f t="shared" si="105"/>
        <v>0</v>
      </c>
      <c r="BF98" s="291">
        <f t="shared" si="106"/>
        <v>0</v>
      </c>
      <c r="BG98" s="303">
        <f t="shared" si="107"/>
        <v>96</v>
      </c>
    </row>
    <row r="99" spans="1:59" ht="18.75" customHeight="1">
      <c r="A99" s="294" t="s">
        <v>451</v>
      </c>
      <c r="B99" s="294" t="s">
        <v>452</v>
      </c>
      <c r="C99" s="293"/>
      <c r="D99" s="295" t="s">
        <v>178</v>
      </c>
      <c r="E99" s="318" t="s">
        <v>48</v>
      </c>
      <c r="F99" s="298"/>
      <c r="G99" s="297"/>
      <c r="H99" s="318" t="s">
        <v>48</v>
      </c>
      <c r="I99" s="318"/>
      <c r="J99" s="318"/>
      <c r="K99" s="318" t="s">
        <v>48</v>
      </c>
      <c r="L99" s="318"/>
      <c r="M99" s="300" t="s">
        <v>48</v>
      </c>
      <c r="N99" s="308" t="s">
        <v>407</v>
      </c>
      <c r="O99" s="318"/>
      <c r="P99" s="318"/>
      <c r="Q99" s="318" t="s">
        <v>48</v>
      </c>
      <c r="R99" s="318"/>
      <c r="S99" s="298"/>
      <c r="T99" s="298" t="s">
        <v>48</v>
      </c>
      <c r="U99" s="298"/>
      <c r="V99" s="319"/>
      <c r="W99" s="318" t="s">
        <v>48</v>
      </c>
      <c r="X99" s="318"/>
      <c r="Y99" s="298"/>
      <c r="Z99" s="318" t="s">
        <v>48</v>
      </c>
      <c r="AA99" s="298"/>
      <c r="AB99" s="298"/>
      <c r="AC99" s="318" t="s">
        <v>48</v>
      </c>
      <c r="AD99" s="318"/>
      <c r="AE99" s="318"/>
      <c r="AF99" s="318" t="s">
        <v>48</v>
      </c>
      <c r="AG99" s="318"/>
      <c r="AH99" s="298"/>
      <c r="AJ99" s="301">
        <f t="shared" si="90"/>
        <v>114</v>
      </c>
      <c r="AK99" s="302">
        <f t="shared" si="91"/>
        <v>-6</v>
      </c>
      <c r="AL99" s="289"/>
      <c r="AM99" s="290"/>
      <c r="AN99" s="290"/>
      <c r="AO99" s="290"/>
      <c r="AP99" s="290"/>
      <c r="AQ99" s="290"/>
      <c r="AR99" s="291">
        <f t="shared" si="92"/>
        <v>0</v>
      </c>
      <c r="AS99" s="291">
        <f t="shared" si="93"/>
        <v>0</v>
      </c>
      <c r="AT99" s="291">
        <f t="shared" si="94"/>
        <v>0</v>
      </c>
      <c r="AU99" s="291">
        <f t="shared" si="95"/>
        <v>0</v>
      </c>
      <c r="AV99" s="291">
        <f t="shared" si="96"/>
        <v>0</v>
      </c>
      <c r="AW99" s="291">
        <f t="shared" si="97"/>
        <v>0</v>
      </c>
      <c r="AX99" s="291">
        <f t="shared" si="98"/>
        <v>0</v>
      </c>
      <c r="AY99" s="291">
        <f t="shared" si="99"/>
        <v>0</v>
      </c>
      <c r="AZ99" s="291">
        <f t="shared" si="100"/>
        <v>9</v>
      </c>
      <c r="BA99" s="291">
        <f t="shared" si="101"/>
        <v>0</v>
      </c>
      <c r="BB99" s="291">
        <f t="shared" si="102"/>
        <v>0</v>
      </c>
      <c r="BC99" s="291">
        <f t="shared" si="103"/>
        <v>0</v>
      </c>
      <c r="BD99" s="291">
        <f t="shared" si="104"/>
        <v>0</v>
      </c>
      <c r="BE99" s="291">
        <f t="shared" si="105"/>
        <v>0</v>
      </c>
      <c r="BF99" s="291">
        <f t="shared" si="106"/>
        <v>0</v>
      </c>
      <c r="BG99" s="303">
        <f t="shared" si="107"/>
        <v>108</v>
      </c>
    </row>
    <row r="100" spans="1:59" ht="18.75" customHeight="1">
      <c r="A100" s="294" t="s">
        <v>453</v>
      </c>
      <c r="B100" s="294" t="s">
        <v>454</v>
      </c>
      <c r="C100" s="293">
        <v>698638</v>
      </c>
      <c r="D100" s="295" t="s">
        <v>178</v>
      </c>
      <c r="E100" s="318" t="s">
        <v>48</v>
      </c>
      <c r="F100" s="298"/>
      <c r="G100" s="297"/>
      <c r="H100" s="318" t="s">
        <v>48</v>
      </c>
      <c r="I100" s="318"/>
      <c r="J100" s="318"/>
      <c r="K100" s="318" t="s">
        <v>48</v>
      </c>
      <c r="L100" s="318"/>
      <c r="M100" s="298"/>
      <c r="N100" s="298" t="s">
        <v>48</v>
      </c>
      <c r="O100" s="318"/>
      <c r="P100" s="318"/>
      <c r="Q100" s="308" t="s">
        <v>407</v>
      </c>
      <c r="R100" s="300" t="s">
        <v>48</v>
      </c>
      <c r="S100" s="298"/>
      <c r="T100" s="298" t="s">
        <v>48</v>
      </c>
      <c r="U100" s="298"/>
      <c r="V100" s="319"/>
      <c r="W100" s="318" t="s">
        <v>48</v>
      </c>
      <c r="X100" s="318"/>
      <c r="Y100" s="298"/>
      <c r="Z100" s="318" t="s">
        <v>48</v>
      </c>
      <c r="AA100" s="298"/>
      <c r="AB100" s="297"/>
      <c r="AC100" s="318" t="s">
        <v>48</v>
      </c>
      <c r="AD100" s="318"/>
      <c r="AE100" s="319"/>
      <c r="AF100" s="318" t="s">
        <v>48</v>
      </c>
      <c r="AG100" s="318"/>
      <c r="AH100" s="298"/>
      <c r="AJ100" s="301">
        <f t="shared" si="90"/>
        <v>114</v>
      </c>
      <c r="AK100" s="302">
        <f t="shared" si="91"/>
        <v>-6</v>
      </c>
      <c r="AL100" s="289"/>
      <c r="AM100" s="290"/>
      <c r="AN100" s="290"/>
      <c r="AO100" s="290"/>
      <c r="AP100" s="290"/>
      <c r="AQ100" s="290"/>
      <c r="AR100" s="291">
        <f t="shared" si="92"/>
        <v>0</v>
      </c>
      <c r="AS100" s="291">
        <f t="shared" si="93"/>
        <v>0</v>
      </c>
      <c r="AT100" s="291">
        <f t="shared" si="94"/>
        <v>0</v>
      </c>
      <c r="AU100" s="291">
        <f t="shared" si="95"/>
        <v>0</v>
      </c>
      <c r="AV100" s="291">
        <f t="shared" si="96"/>
        <v>0</v>
      </c>
      <c r="AW100" s="291">
        <f t="shared" si="97"/>
        <v>0</v>
      </c>
      <c r="AX100" s="291">
        <f t="shared" si="98"/>
        <v>0</v>
      </c>
      <c r="AY100" s="291">
        <f t="shared" si="99"/>
        <v>0</v>
      </c>
      <c r="AZ100" s="291">
        <f t="shared" si="100"/>
        <v>9</v>
      </c>
      <c r="BA100" s="291">
        <f t="shared" si="101"/>
        <v>0</v>
      </c>
      <c r="BB100" s="291">
        <f t="shared" si="102"/>
        <v>0</v>
      </c>
      <c r="BC100" s="291">
        <f t="shared" si="103"/>
        <v>0</v>
      </c>
      <c r="BD100" s="291">
        <f t="shared" si="104"/>
        <v>0</v>
      </c>
      <c r="BE100" s="291">
        <f t="shared" si="105"/>
        <v>0</v>
      </c>
      <c r="BF100" s="291">
        <f t="shared" si="106"/>
        <v>0</v>
      </c>
      <c r="BG100" s="303">
        <f t="shared" si="107"/>
        <v>108</v>
      </c>
    </row>
    <row r="101" spans="1:59" ht="18.75" customHeight="1">
      <c r="A101" s="294">
        <v>162515</v>
      </c>
      <c r="B101" s="294" t="s">
        <v>455</v>
      </c>
      <c r="C101" s="293"/>
      <c r="D101" s="295" t="s">
        <v>178</v>
      </c>
      <c r="E101" s="318" t="s">
        <v>48</v>
      </c>
      <c r="F101" s="298"/>
      <c r="G101" s="297"/>
      <c r="H101" s="318" t="s">
        <v>48</v>
      </c>
      <c r="I101" s="318"/>
      <c r="J101" s="318"/>
      <c r="K101" s="318" t="s">
        <v>48</v>
      </c>
      <c r="L101" s="318"/>
      <c r="M101" s="298"/>
      <c r="N101" s="298" t="s">
        <v>48</v>
      </c>
      <c r="O101" s="318"/>
      <c r="P101" s="318"/>
      <c r="Q101" s="318" t="s">
        <v>48</v>
      </c>
      <c r="R101" s="318"/>
      <c r="S101" s="300" t="s">
        <v>48</v>
      </c>
      <c r="T101" s="308" t="s">
        <v>407</v>
      </c>
      <c r="U101" s="298"/>
      <c r="V101" s="319"/>
      <c r="W101" s="318" t="s">
        <v>48</v>
      </c>
      <c r="X101" s="318"/>
      <c r="Y101" s="298"/>
      <c r="Z101" s="318" t="s">
        <v>48</v>
      </c>
      <c r="AA101" s="298"/>
      <c r="AB101" s="297"/>
      <c r="AC101" s="318" t="s">
        <v>48</v>
      </c>
      <c r="AD101" s="318"/>
      <c r="AE101" s="318"/>
      <c r="AF101" s="318" t="s">
        <v>48</v>
      </c>
      <c r="AG101" s="318"/>
      <c r="AH101" s="297"/>
      <c r="AJ101" s="301">
        <f t="shared" si="90"/>
        <v>114</v>
      </c>
      <c r="AK101" s="302">
        <f t="shared" si="91"/>
        <v>-6</v>
      </c>
      <c r="AL101" s="289"/>
      <c r="AM101" s="290"/>
      <c r="AN101" s="290"/>
      <c r="AO101" s="290"/>
      <c r="AP101" s="290"/>
      <c r="AQ101" s="290"/>
      <c r="AR101" s="291">
        <f t="shared" si="92"/>
        <v>0</v>
      </c>
      <c r="AS101" s="291">
        <f t="shared" si="93"/>
        <v>0</v>
      </c>
      <c r="AT101" s="291">
        <f t="shared" si="94"/>
        <v>0</v>
      </c>
      <c r="AU101" s="291">
        <f t="shared" si="95"/>
        <v>0</v>
      </c>
      <c r="AV101" s="291">
        <f t="shared" si="96"/>
        <v>0</v>
      </c>
      <c r="AW101" s="291">
        <f t="shared" si="97"/>
        <v>0</v>
      </c>
      <c r="AX101" s="291">
        <f t="shared" si="98"/>
        <v>0</v>
      </c>
      <c r="AY101" s="291">
        <f t="shared" si="99"/>
        <v>0</v>
      </c>
      <c r="AZ101" s="291">
        <f t="shared" si="100"/>
        <v>9</v>
      </c>
      <c r="BA101" s="291">
        <f t="shared" si="101"/>
        <v>0</v>
      </c>
      <c r="BB101" s="291">
        <f t="shared" si="102"/>
        <v>0</v>
      </c>
      <c r="BC101" s="291">
        <f t="shared" si="103"/>
        <v>0</v>
      </c>
      <c r="BD101" s="291">
        <f t="shared" si="104"/>
        <v>0</v>
      </c>
      <c r="BE101" s="291">
        <f t="shared" si="105"/>
        <v>0</v>
      </c>
      <c r="BF101" s="291">
        <f t="shared" si="106"/>
        <v>0</v>
      </c>
      <c r="BG101" s="303">
        <f t="shared" si="107"/>
        <v>108</v>
      </c>
    </row>
    <row r="102" spans="1:59" ht="18.75" customHeight="1">
      <c r="A102" s="294"/>
      <c r="B102" s="294" t="s">
        <v>456</v>
      </c>
      <c r="C102" s="293"/>
      <c r="D102" s="295" t="s">
        <v>178</v>
      </c>
      <c r="E102" s="318" t="s">
        <v>48</v>
      </c>
      <c r="F102" s="298"/>
      <c r="G102" s="297"/>
      <c r="H102" s="318" t="s">
        <v>48</v>
      </c>
      <c r="I102" s="318"/>
      <c r="J102" s="318"/>
      <c r="K102" s="318" t="s">
        <v>48</v>
      </c>
      <c r="L102" s="318"/>
      <c r="M102" s="298"/>
      <c r="N102" s="298" t="s">
        <v>48</v>
      </c>
      <c r="O102" s="318"/>
      <c r="P102" s="318"/>
      <c r="Q102" s="318" t="s">
        <v>48</v>
      </c>
      <c r="R102" s="318"/>
      <c r="S102" s="298"/>
      <c r="T102" s="298" t="s">
        <v>48</v>
      </c>
      <c r="U102" s="298"/>
      <c r="V102" s="318"/>
      <c r="W102" s="318"/>
      <c r="X102" s="318" t="s">
        <v>49</v>
      </c>
      <c r="Y102" s="298"/>
      <c r="Z102" s="318" t="s">
        <v>48</v>
      </c>
      <c r="AA102" s="298"/>
      <c r="AB102" s="298"/>
      <c r="AC102" s="318"/>
      <c r="AD102" s="318"/>
      <c r="AE102" s="318" t="s">
        <v>48</v>
      </c>
      <c r="AF102" s="318"/>
      <c r="AG102" s="318" t="s">
        <v>48</v>
      </c>
      <c r="AH102" s="298"/>
      <c r="AJ102" s="301">
        <f t="shared" si="90"/>
        <v>114</v>
      </c>
      <c r="AK102" s="302">
        <f t="shared" si="91"/>
        <v>-12</v>
      </c>
      <c r="AL102" s="289"/>
      <c r="AM102" s="290"/>
      <c r="AN102" s="290"/>
      <c r="AO102" s="290"/>
      <c r="AP102" s="290"/>
      <c r="AQ102" s="290"/>
      <c r="AR102" s="291">
        <f t="shared" si="92"/>
        <v>0</v>
      </c>
      <c r="AS102" s="291">
        <f t="shared" si="93"/>
        <v>0</v>
      </c>
      <c r="AT102" s="291">
        <f t="shared" si="94"/>
        <v>0</v>
      </c>
      <c r="AU102" s="291">
        <f t="shared" si="95"/>
        <v>0</v>
      </c>
      <c r="AV102" s="291">
        <f t="shared" si="96"/>
        <v>0</v>
      </c>
      <c r="AW102" s="291">
        <f t="shared" si="97"/>
        <v>0</v>
      </c>
      <c r="AX102" s="291">
        <f t="shared" si="98"/>
        <v>1</v>
      </c>
      <c r="AY102" s="291">
        <f t="shared" si="99"/>
        <v>0</v>
      </c>
      <c r="AZ102" s="291">
        <f t="shared" si="100"/>
        <v>8</v>
      </c>
      <c r="BA102" s="291">
        <f t="shared" si="101"/>
        <v>0</v>
      </c>
      <c r="BB102" s="291">
        <f t="shared" si="102"/>
        <v>0</v>
      </c>
      <c r="BC102" s="291">
        <f t="shared" si="103"/>
        <v>0</v>
      </c>
      <c r="BD102" s="291">
        <f t="shared" si="104"/>
        <v>0</v>
      </c>
      <c r="BE102" s="291">
        <f t="shared" si="105"/>
        <v>0</v>
      </c>
      <c r="BF102" s="291">
        <f t="shared" si="106"/>
        <v>0</v>
      </c>
      <c r="BG102" s="303">
        <f t="shared" si="107"/>
        <v>102</v>
      </c>
    </row>
    <row r="103" spans="1:59" ht="18.75" customHeight="1">
      <c r="A103" s="294" t="s">
        <v>457</v>
      </c>
      <c r="B103" s="294" t="s">
        <v>458</v>
      </c>
      <c r="C103" s="293">
        <v>731501</v>
      </c>
      <c r="D103" s="295" t="s">
        <v>178</v>
      </c>
      <c r="E103" s="306" t="s">
        <v>459</v>
      </c>
      <c r="F103" s="306"/>
      <c r="G103" s="306"/>
      <c r="H103" s="306"/>
      <c r="I103" s="318" t="s">
        <v>49</v>
      </c>
      <c r="J103" s="318"/>
      <c r="K103" s="318" t="s">
        <v>48</v>
      </c>
      <c r="L103" s="318"/>
      <c r="M103" s="298"/>
      <c r="N103" s="298" t="s">
        <v>48</v>
      </c>
      <c r="O103" s="318"/>
      <c r="P103" s="318"/>
      <c r="Q103" s="318" t="s">
        <v>48</v>
      </c>
      <c r="R103" s="318"/>
      <c r="S103" s="298"/>
      <c r="T103" s="298" t="s">
        <v>48</v>
      </c>
      <c r="U103" s="300" t="s">
        <v>48</v>
      </c>
      <c r="V103" s="329"/>
      <c r="W103" s="318" t="s">
        <v>48</v>
      </c>
      <c r="X103" s="329"/>
      <c r="Y103" s="330"/>
      <c r="Z103" s="318" t="s">
        <v>48</v>
      </c>
      <c r="AA103" s="330"/>
      <c r="AB103" s="330"/>
      <c r="AC103" s="318" t="s">
        <v>48</v>
      </c>
      <c r="AD103" s="329"/>
      <c r="AE103" s="329"/>
      <c r="AF103" s="318" t="s">
        <v>48</v>
      </c>
      <c r="AG103" s="329"/>
      <c r="AH103" s="330"/>
      <c r="AJ103" s="301">
        <f t="shared" si="90"/>
        <v>114</v>
      </c>
      <c r="AK103" s="302">
        <f t="shared" si="91"/>
        <v>-12</v>
      </c>
      <c r="AL103" s="289"/>
      <c r="AM103" s="290"/>
      <c r="AN103" s="290"/>
      <c r="AO103" s="290"/>
      <c r="AP103" s="290"/>
      <c r="AQ103" s="290"/>
      <c r="AR103" s="291">
        <f t="shared" si="92"/>
        <v>0</v>
      </c>
      <c r="AS103" s="291">
        <f t="shared" si="93"/>
        <v>0</v>
      </c>
      <c r="AT103" s="291">
        <f t="shared" si="94"/>
        <v>0</v>
      </c>
      <c r="AU103" s="291">
        <f t="shared" si="95"/>
        <v>0</v>
      </c>
      <c r="AV103" s="291">
        <f t="shared" si="96"/>
        <v>0</v>
      </c>
      <c r="AW103" s="291">
        <f t="shared" si="97"/>
        <v>0</v>
      </c>
      <c r="AX103" s="291">
        <f t="shared" si="98"/>
        <v>1</v>
      </c>
      <c r="AY103" s="291">
        <f t="shared" si="99"/>
        <v>0</v>
      </c>
      <c r="AZ103" s="291">
        <f t="shared" si="100"/>
        <v>8</v>
      </c>
      <c r="BA103" s="291">
        <f t="shared" si="101"/>
        <v>0</v>
      </c>
      <c r="BB103" s="291">
        <f t="shared" si="102"/>
        <v>0</v>
      </c>
      <c r="BC103" s="291">
        <f t="shared" si="103"/>
        <v>0</v>
      </c>
      <c r="BD103" s="291">
        <f t="shared" si="104"/>
        <v>0</v>
      </c>
      <c r="BE103" s="291">
        <f t="shared" si="105"/>
        <v>0</v>
      </c>
      <c r="BF103" s="291">
        <f t="shared" si="106"/>
        <v>0</v>
      </c>
      <c r="BG103" s="303">
        <f t="shared" si="107"/>
        <v>102</v>
      </c>
    </row>
    <row r="104" spans="1:59" ht="18.75" customHeight="1">
      <c r="A104" s="294" t="s">
        <v>460</v>
      </c>
      <c r="B104" s="294" t="s">
        <v>461</v>
      </c>
      <c r="C104" s="293">
        <v>675643</v>
      </c>
      <c r="D104" s="295" t="s">
        <v>178</v>
      </c>
      <c r="E104" s="318" t="s">
        <v>48</v>
      </c>
      <c r="F104" s="298"/>
      <c r="G104" s="298"/>
      <c r="H104" s="318" t="s">
        <v>48</v>
      </c>
      <c r="I104" s="318"/>
      <c r="J104" s="318"/>
      <c r="K104" s="308" t="s">
        <v>407</v>
      </c>
      <c r="L104" s="318"/>
      <c r="M104" s="298"/>
      <c r="N104" s="298" t="s">
        <v>48</v>
      </c>
      <c r="O104" s="318"/>
      <c r="P104" s="318"/>
      <c r="Q104" s="318" t="s">
        <v>48</v>
      </c>
      <c r="R104" s="318"/>
      <c r="S104" s="298"/>
      <c r="T104" s="298" t="s">
        <v>48</v>
      </c>
      <c r="U104" s="300" t="s">
        <v>48</v>
      </c>
      <c r="V104" s="319"/>
      <c r="W104" s="318" t="s">
        <v>48</v>
      </c>
      <c r="X104" s="318"/>
      <c r="Y104" s="298"/>
      <c r="Z104" s="318" t="s">
        <v>48</v>
      </c>
      <c r="AA104" s="298"/>
      <c r="AB104" s="298"/>
      <c r="AC104" s="318" t="s">
        <v>48</v>
      </c>
      <c r="AD104" s="318"/>
      <c r="AE104" s="318"/>
      <c r="AF104" s="318" t="s">
        <v>48</v>
      </c>
      <c r="AG104" s="318"/>
      <c r="AH104" s="297"/>
      <c r="AJ104" s="301">
        <f t="shared" si="90"/>
        <v>114</v>
      </c>
      <c r="AK104" s="302">
        <f t="shared" si="91"/>
        <v>-6</v>
      </c>
      <c r="AL104" s="289"/>
      <c r="AM104" s="290"/>
      <c r="AN104" s="290"/>
      <c r="AO104" s="290"/>
      <c r="AP104" s="290"/>
      <c r="AQ104" s="290"/>
      <c r="AR104" s="291">
        <f t="shared" si="92"/>
        <v>0</v>
      </c>
      <c r="AS104" s="291">
        <f t="shared" si="93"/>
        <v>0</v>
      </c>
      <c r="AT104" s="291">
        <f t="shared" si="94"/>
        <v>0</v>
      </c>
      <c r="AU104" s="291">
        <f t="shared" si="95"/>
        <v>0</v>
      </c>
      <c r="AV104" s="291">
        <f t="shared" si="96"/>
        <v>0</v>
      </c>
      <c r="AW104" s="291">
        <f t="shared" si="97"/>
        <v>0</v>
      </c>
      <c r="AX104" s="291">
        <f t="shared" si="98"/>
        <v>0</v>
      </c>
      <c r="AY104" s="291">
        <f t="shared" si="99"/>
        <v>0</v>
      </c>
      <c r="AZ104" s="291">
        <f t="shared" si="100"/>
        <v>9</v>
      </c>
      <c r="BA104" s="291">
        <f t="shared" si="101"/>
        <v>0</v>
      </c>
      <c r="BB104" s="291">
        <f t="shared" si="102"/>
        <v>0</v>
      </c>
      <c r="BC104" s="291">
        <f t="shared" si="103"/>
        <v>0</v>
      </c>
      <c r="BD104" s="291">
        <f t="shared" si="104"/>
        <v>0</v>
      </c>
      <c r="BE104" s="291">
        <f t="shared" si="105"/>
        <v>0</v>
      </c>
      <c r="BF104" s="291">
        <f t="shared" si="106"/>
        <v>0</v>
      </c>
      <c r="BG104" s="303">
        <f t="shared" si="107"/>
        <v>108</v>
      </c>
    </row>
    <row r="105" spans="1:59" ht="18.75" customHeight="1">
      <c r="A105" s="294" t="s">
        <v>462</v>
      </c>
      <c r="B105" s="294" t="s">
        <v>463</v>
      </c>
      <c r="C105" s="293">
        <v>64760</v>
      </c>
      <c r="D105" s="295" t="s">
        <v>178</v>
      </c>
      <c r="E105" s="318"/>
      <c r="F105" s="298" t="s">
        <v>48</v>
      </c>
      <c r="G105" s="298"/>
      <c r="H105" s="318"/>
      <c r="I105" s="318"/>
      <c r="J105" s="318"/>
      <c r="K105" s="318" t="s">
        <v>48</v>
      </c>
      <c r="L105" s="318"/>
      <c r="M105" s="298" t="s">
        <v>48</v>
      </c>
      <c r="N105" s="298"/>
      <c r="O105" s="318"/>
      <c r="P105" s="318"/>
      <c r="Q105" s="318" t="s">
        <v>48</v>
      </c>
      <c r="R105" s="318"/>
      <c r="S105" s="298" t="s">
        <v>49</v>
      </c>
      <c r="T105" s="298"/>
      <c r="U105" s="298" t="s">
        <v>48</v>
      </c>
      <c r="V105" s="319"/>
      <c r="W105" s="318" t="s">
        <v>48</v>
      </c>
      <c r="X105" s="318"/>
      <c r="Y105" s="298"/>
      <c r="Z105" s="318"/>
      <c r="AA105" s="298" t="s">
        <v>48</v>
      </c>
      <c r="AB105" s="298"/>
      <c r="AC105" s="318" t="s">
        <v>48</v>
      </c>
      <c r="AD105" s="318"/>
      <c r="AE105" s="318"/>
      <c r="AF105" s="318"/>
      <c r="AG105" s="318"/>
      <c r="AH105" s="298" t="s">
        <v>48</v>
      </c>
      <c r="AJ105" s="301">
        <f t="shared" si="90"/>
        <v>114</v>
      </c>
      <c r="AK105" s="302">
        <f t="shared" si="91"/>
        <v>-12</v>
      </c>
      <c r="AL105" s="289"/>
      <c r="AM105" s="290"/>
      <c r="AN105" s="290"/>
      <c r="AO105" s="290"/>
      <c r="AP105" s="290"/>
      <c r="AQ105" s="290"/>
      <c r="AR105" s="291">
        <f t="shared" si="92"/>
        <v>0</v>
      </c>
      <c r="AS105" s="291">
        <f t="shared" si="93"/>
        <v>0</v>
      </c>
      <c r="AT105" s="291">
        <f t="shared" si="94"/>
        <v>0</v>
      </c>
      <c r="AU105" s="291">
        <f t="shared" si="95"/>
        <v>0</v>
      </c>
      <c r="AV105" s="291">
        <f t="shared" si="96"/>
        <v>0</v>
      </c>
      <c r="AW105" s="291">
        <f t="shared" si="97"/>
        <v>0</v>
      </c>
      <c r="AX105" s="291">
        <f t="shared" si="98"/>
        <v>1</v>
      </c>
      <c r="AY105" s="291">
        <f t="shared" si="99"/>
        <v>0</v>
      </c>
      <c r="AZ105" s="291">
        <f t="shared" si="100"/>
        <v>8</v>
      </c>
      <c r="BA105" s="291">
        <f t="shared" si="101"/>
        <v>0</v>
      </c>
      <c r="BB105" s="291">
        <f t="shared" si="102"/>
        <v>0</v>
      </c>
      <c r="BC105" s="291">
        <f t="shared" si="103"/>
        <v>0</v>
      </c>
      <c r="BD105" s="291">
        <f t="shared" si="104"/>
        <v>0</v>
      </c>
      <c r="BE105" s="291">
        <f t="shared" si="105"/>
        <v>0</v>
      </c>
      <c r="BF105" s="291">
        <f t="shared" si="106"/>
        <v>0</v>
      </c>
      <c r="BG105" s="303">
        <f t="shared" si="107"/>
        <v>102</v>
      </c>
    </row>
    <row r="106" spans="1:59" ht="18.75" customHeight="1">
      <c r="A106" s="294" t="s">
        <v>464</v>
      </c>
      <c r="B106" s="294" t="s">
        <v>465</v>
      </c>
      <c r="C106" s="293" t="s">
        <v>222</v>
      </c>
      <c r="D106" s="295" t="s">
        <v>178</v>
      </c>
      <c r="E106" s="318" t="s">
        <v>48</v>
      </c>
      <c r="F106" s="298"/>
      <c r="G106" s="297"/>
      <c r="H106" s="318" t="s">
        <v>48</v>
      </c>
      <c r="I106" s="318"/>
      <c r="J106" s="318"/>
      <c r="K106" s="318" t="s">
        <v>48</v>
      </c>
      <c r="L106" s="318"/>
      <c r="M106" s="298"/>
      <c r="N106" s="298" t="s">
        <v>48</v>
      </c>
      <c r="O106" s="318"/>
      <c r="P106" s="318"/>
      <c r="Q106" s="318" t="s">
        <v>49</v>
      </c>
      <c r="R106" s="318"/>
      <c r="S106" s="298"/>
      <c r="T106" s="298" t="s">
        <v>48</v>
      </c>
      <c r="U106" s="298"/>
      <c r="V106" s="319"/>
      <c r="W106" s="318" t="s">
        <v>48</v>
      </c>
      <c r="X106" s="318"/>
      <c r="Y106" s="298"/>
      <c r="Z106" s="318" t="s">
        <v>48</v>
      </c>
      <c r="AA106" s="298"/>
      <c r="AB106" s="298"/>
      <c r="AC106" s="318" t="s">
        <v>48</v>
      </c>
      <c r="AD106" s="318"/>
      <c r="AE106" s="318"/>
      <c r="AF106" s="318" t="s">
        <v>48</v>
      </c>
      <c r="AG106" s="318"/>
      <c r="AH106" s="298"/>
      <c r="AJ106" s="301">
        <f t="shared" si="90"/>
        <v>114</v>
      </c>
      <c r="AK106" s="302">
        <f t="shared" si="91"/>
        <v>-12</v>
      </c>
      <c r="AL106" s="289"/>
      <c r="AM106" s="290"/>
      <c r="AN106" s="290"/>
      <c r="AO106" s="290"/>
      <c r="AP106" s="290"/>
      <c r="AQ106" s="290"/>
      <c r="AR106" s="291">
        <f t="shared" si="92"/>
        <v>0</v>
      </c>
      <c r="AS106" s="291">
        <f t="shared" si="93"/>
        <v>0</v>
      </c>
      <c r="AT106" s="291">
        <f t="shared" si="94"/>
        <v>0</v>
      </c>
      <c r="AU106" s="291">
        <f t="shared" si="95"/>
        <v>0</v>
      </c>
      <c r="AV106" s="291">
        <f t="shared" si="96"/>
        <v>0</v>
      </c>
      <c r="AW106" s="291">
        <f t="shared" si="97"/>
        <v>0</v>
      </c>
      <c r="AX106" s="291">
        <f t="shared" si="98"/>
        <v>1</v>
      </c>
      <c r="AY106" s="291">
        <f t="shared" si="99"/>
        <v>0</v>
      </c>
      <c r="AZ106" s="291">
        <f t="shared" si="100"/>
        <v>8</v>
      </c>
      <c r="BA106" s="291">
        <f t="shared" si="101"/>
        <v>0</v>
      </c>
      <c r="BB106" s="291">
        <f t="shared" si="102"/>
        <v>0</v>
      </c>
      <c r="BC106" s="291">
        <f t="shared" si="103"/>
        <v>0</v>
      </c>
      <c r="BD106" s="291">
        <f t="shared" si="104"/>
        <v>0</v>
      </c>
      <c r="BE106" s="291">
        <f t="shared" si="105"/>
        <v>0</v>
      </c>
      <c r="BF106" s="291">
        <f t="shared" si="106"/>
        <v>0</v>
      </c>
      <c r="BG106" s="303">
        <f t="shared" si="107"/>
        <v>102</v>
      </c>
    </row>
    <row r="107" spans="1:59" ht="18.75" customHeight="1">
      <c r="A107" s="294" t="s">
        <v>466</v>
      </c>
      <c r="B107" s="294" t="s">
        <v>467</v>
      </c>
      <c r="C107" s="293"/>
      <c r="D107" s="295" t="s">
        <v>178</v>
      </c>
      <c r="E107" s="318"/>
      <c r="F107" s="298"/>
      <c r="G107" s="298" t="s">
        <v>48</v>
      </c>
      <c r="H107" s="318" t="s">
        <v>48</v>
      </c>
      <c r="I107" s="318"/>
      <c r="J107" s="318"/>
      <c r="K107" s="318"/>
      <c r="L107" s="318"/>
      <c r="M107" s="298"/>
      <c r="N107" s="298" t="s">
        <v>48</v>
      </c>
      <c r="O107" s="300" t="s">
        <v>48</v>
      </c>
      <c r="P107" s="318"/>
      <c r="Q107" s="318" t="s">
        <v>48</v>
      </c>
      <c r="R107" s="318"/>
      <c r="S107" s="298"/>
      <c r="T107" s="298"/>
      <c r="U107" s="308" t="s">
        <v>407</v>
      </c>
      <c r="V107" s="319"/>
      <c r="W107" s="318" t="s">
        <v>48</v>
      </c>
      <c r="X107" s="318"/>
      <c r="Y107" s="298" t="s">
        <v>48</v>
      </c>
      <c r="Z107" s="318"/>
      <c r="AA107" s="298"/>
      <c r="AB107" s="298"/>
      <c r="AC107" s="318" t="s">
        <v>48</v>
      </c>
      <c r="AD107" s="318"/>
      <c r="AE107" s="318"/>
      <c r="AF107" s="318" t="s">
        <v>48</v>
      </c>
      <c r="AG107" s="318"/>
      <c r="AH107" s="298"/>
      <c r="AJ107" s="301">
        <f t="shared" si="90"/>
        <v>114</v>
      </c>
      <c r="AK107" s="302">
        <f t="shared" si="91"/>
        <v>-18</v>
      </c>
      <c r="AL107" s="289"/>
      <c r="AM107" s="290"/>
      <c r="AN107" s="290"/>
      <c r="AO107" s="290"/>
      <c r="AP107" s="290"/>
      <c r="AQ107" s="290"/>
      <c r="AR107" s="291">
        <f t="shared" si="92"/>
        <v>0</v>
      </c>
      <c r="AS107" s="291">
        <f t="shared" si="93"/>
        <v>0</v>
      </c>
      <c r="AT107" s="291">
        <f t="shared" si="94"/>
        <v>0</v>
      </c>
      <c r="AU107" s="291">
        <f t="shared" si="95"/>
        <v>0</v>
      </c>
      <c r="AV107" s="291">
        <f t="shared" si="96"/>
        <v>0</v>
      </c>
      <c r="AW107" s="291">
        <f t="shared" si="97"/>
        <v>0</v>
      </c>
      <c r="AX107" s="291">
        <f t="shared" si="98"/>
        <v>0</v>
      </c>
      <c r="AY107" s="291">
        <f t="shared" si="99"/>
        <v>0</v>
      </c>
      <c r="AZ107" s="291">
        <f t="shared" si="100"/>
        <v>8</v>
      </c>
      <c r="BA107" s="291">
        <f t="shared" si="101"/>
        <v>0</v>
      </c>
      <c r="BB107" s="291">
        <f t="shared" si="102"/>
        <v>0</v>
      </c>
      <c r="BC107" s="291">
        <f t="shared" si="103"/>
        <v>0</v>
      </c>
      <c r="BD107" s="291">
        <f t="shared" si="104"/>
        <v>0</v>
      </c>
      <c r="BE107" s="291">
        <f t="shared" si="105"/>
        <v>0</v>
      </c>
      <c r="BF107" s="291">
        <f t="shared" si="106"/>
        <v>0</v>
      </c>
      <c r="BG107" s="303">
        <f t="shared" si="107"/>
        <v>96</v>
      </c>
    </row>
    <row r="108" spans="1:59" ht="18.75" customHeight="1">
      <c r="A108" s="294" t="s">
        <v>468</v>
      </c>
      <c r="B108" s="294" t="s">
        <v>469</v>
      </c>
      <c r="C108" s="293">
        <v>106143</v>
      </c>
      <c r="D108" s="295" t="s">
        <v>178</v>
      </c>
      <c r="E108" s="318" t="s">
        <v>48</v>
      </c>
      <c r="F108" s="308" t="s">
        <v>407</v>
      </c>
      <c r="G108" s="297"/>
      <c r="H108" s="318" t="s">
        <v>48</v>
      </c>
      <c r="I108" s="318"/>
      <c r="J108" s="318"/>
      <c r="K108" s="318" t="s">
        <v>48</v>
      </c>
      <c r="L108" s="318"/>
      <c r="M108" s="297"/>
      <c r="N108" s="298" t="s">
        <v>48</v>
      </c>
      <c r="O108" s="318"/>
      <c r="P108" s="300" t="s">
        <v>48</v>
      </c>
      <c r="Q108" s="318" t="s">
        <v>48</v>
      </c>
      <c r="R108" s="318"/>
      <c r="S108" s="297"/>
      <c r="T108" s="298"/>
      <c r="U108" s="298"/>
      <c r="V108" s="319"/>
      <c r="W108" s="318" t="s">
        <v>48</v>
      </c>
      <c r="X108" s="318"/>
      <c r="Y108" s="298"/>
      <c r="Z108" s="318" t="s">
        <v>48</v>
      </c>
      <c r="AA108" s="298"/>
      <c r="AB108" s="298"/>
      <c r="AC108" s="318" t="s">
        <v>48</v>
      </c>
      <c r="AD108" s="318"/>
      <c r="AE108" s="318"/>
      <c r="AF108" s="318" t="s">
        <v>48</v>
      </c>
      <c r="AG108" s="318"/>
      <c r="AH108" s="298"/>
      <c r="AJ108" s="301">
        <f t="shared" si="90"/>
        <v>114</v>
      </c>
      <c r="AK108" s="302">
        <f t="shared" si="91"/>
        <v>-6</v>
      </c>
      <c r="AL108" s="289"/>
      <c r="AM108" s="290"/>
      <c r="AN108" s="290"/>
      <c r="AO108" s="290"/>
      <c r="AP108" s="290"/>
      <c r="AQ108" s="290"/>
      <c r="AR108" s="291">
        <f t="shared" si="92"/>
        <v>0</v>
      </c>
      <c r="AS108" s="291">
        <f t="shared" si="93"/>
        <v>0</v>
      </c>
      <c r="AT108" s="291">
        <f t="shared" si="94"/>
        <v>0</v>
      </c>
      <c r="AU108" s="291">
        <f t="shared" si="95"/>
        <v>0</v>
      </c>
      <c r="AV108" s="291">
        <f t="shared" si="96"/>
        <v>0</v>
      </c>
      <c r="AW108" s="291">
        <f t="shared" si="97"/>
        <v>0</v>
      </c>
      <c r="AX108" s="291">
        <f t="shared" si="98"/>
        <v>0</v>
      </c>
      <c r="AY108" s="291">
        <f t="shared" si="99"/>
        <v>0</v>
      </c>
      <c r="AZ108" s="291">
        <f t="shared" si="100"/>
        <v>9</v>
      </c>
      <c r="BA108" s="291">
        <f t="shared" si="101"/>
        <v>0</v>
      </c>
      <c r="BB108" s="291">
        <f t="shared" si="102"/>
        <v>0</v>
      </c>
      <c r="BC108" s="291">
        <f t="shared" si="103"/>
        <v>0</v>
      </c>
      <c r="BD108" s="291">
        <f t="shared" si="104"/>
        <v>0</v>
      </c>
      <c r="BE108" s="291">
        <f t="shared" si="105"/>
        <v>0</v>
      </c>
      <c r="BF108" s="291">
        <f t="shared" si="106"/>
        <v>0</v>
      </c>
      <c r="BG108" s="303">
        <f t="shared" si="107"/>
        <v>108</v>
      </c>
    </row>
    <row r="109" spans="1:34" ht="18.75" customHeight="1">
      <c r="A109" s="285" t="s">
        <v>437</v>
      </c>
      <c r="B109" s="286" t="s">
        <v>2</v>
      </c>
      <c r="C109" s="286" t="s">
        <v>129</v>
      </c>
      <c r="D109" s="314" t="s">
        <v>4</v>
      </c>
      <c r="E109" s="287">
        <v>1</v>
      </c>
      <c r="F109" s="287">
        <v>2</v>
      </c>
      <c r="G109" s="287">
        <v>3</v>
      </c>
      <c r="H109" s="287">
        <v>4</v>
      </c>
      <c r="I109" s="287">
        <v>5</v>
      </c>
      <c r="J109" s="287">
        <v>6</v>
      </c>
      <c r="K109" s="287">
        <v>7</v>
      </c>
      <c r="L109" s="287">
        <v>8</v>
      </c>
      <c r="M109" s="287">
        <v>9</v>
      </c>
      <c r="N109" s="287">
        <v>10</v>
      </c>
      <c r="O109" s="287">
        <v>11</v>
      </c>
      <c r="P109" s="287">
        <v>12</v>
      </c>
      <c r="Q109" s="287">
        <v>13</v>
      </c>
      <c r="R109" s="287">
        <v>14</v>
      </c>
      <c r="S109" s="287">
        <v>15</v>
      </c>
      <c r="T109" s="287">
        <v>16</v>
      </c>
      <c r="U109" s="287">
        <v>17</v>
      </c>
      <c r="V109" s="287">
        <v>18</v>
      </c>
      <c r="W109" s="287">
        <v>19</v>
      </c>
      <c r="X109" s="287">
        <v>20</v>
      </c>
      <c r="Y109" s="287">
        <v>21</v>
      </c>
      <c r="Z109" s="287">
        <v>22</v>
      </c>
      <c r="AA109" s="287">
        <v>23</v>
      </c>
      <c r="AB109" s="287">
        <v>24</v>
      </c>
      <c r="AC109" s="287">
        <v>25</v>
      </c>
      <c r="AD109" s="287">
        <v>26</v>
      </c>
      <c r="AE109" s="287">
        <v>27</v>
      </c>
      <c r="AF109" s="287">
        <v>28</v>
      </c>
      <c r="AG109" s="287">
        <v>29</v>
      </c>
      <c r="AH109" s="287">
        <v>30</v>
      </c>
    </row>
    <row r="110" spans="1:59" ht="18.75" customHeight="1">
      <c r="A110" s="285"/>
      <c r="B110" s="286" t="s">
        <v>267</v>
      </c>
      <c r="C110" s="286" t="s">
        <v>203</v>
      </c>
      <c r="D110" s="315"/>
      <c r="E110" s="287" t="s">
        <v>9</v>
      </c>
      <c r="F110" s="287" t="s">
        <v>10</v>
      </c>
      <c r="G110" s="287" t="s">
        <v>11</v>
      </c>
      <c r="H110" s="287" t="s">
        <v>12</v>
      </c>
      <c r="I110" s="287" t="s">
        <v>13</v>
      </c>
      <c r="J110" s="287" t="s">
        <v>14</v>
      </c>
      <c r="K110" s="287" t="s">
        <v>15</v>
      </c>
      <c r="L110" s="287" t="s">
        <v>9</v>
      </c>
      <c r="M110" s="287" t="s">
        <v>10</v>
      </c>
      <c r="N110" s="287" t="s">
        <v>11</v>
      </c>
      <c r="O110" s="287" t="s">
        <v>12</v>
      </c>
      <c r="P110" s="287" t="s">
        <v>13</v>
      </c>
      <c r="Q110" s="287" t="s">
        <v>14</v>
      </c>
      <c r="R110" s="287" t="s">
        <v>15</v>
      </c>
      <c r="S110" s="287" t="s">
        <v>9</v>
      </c>
      <c r="T110" s="287" t="s">
        <v>10</v>
      </c>
      <c r="U110" s="287" t="s">
        <v>11</v>
      </c>
      <c r="V110" s="287" t="s">
        <v>12</v>
      </c>
      <c r="W110" s="287" t="s">
        <v>13</v>
      </c>
      <c r="X110" s="287" t="s">
        <v>14</v>
      </c>
      <c r="Y110" s="287" t="s">
        <v>15</v>
      </c>
      <c r="Z110" s="287" t="s">
        <v>9</v>
      </c>
      <c r="AA110" s="287" t="s">
        <v>10</v>
      </c>
      <c r="AB110" s="287" t="s">
        <v>11</v>
      </c>
      <c r="AC110" s="287" t="s">
        <v>12</v>
      </c>
      <c r="AD110" s="287" t="s">
        <v>13</v>
      </c>
      <c r="AE110" s="287" t="s">
        <v>14</v>
      </c>
      <c r="AF110" s="287" t="s">
        <v>15</v>
      </c>
      <c r="AG110" s="287" t="s">
        <v>9</v>
      </c>
      <c r="AH110" s="287" t="s">
        <v>10</v>
      </c>
      <c r="AJ110" s="288" t="s">
        <v>5</v>
      </c>
      <c r="AK110" s="288" t="s">
        <v>7</v>
      </c>
      <c r="AL110" s="289"/>
      <c r="AM110" s="290" t="s">
        <v>210</v>
      </c>
      <c r="AN110" s="290" t="s">
        <v>211</v>
      </c>
      <c r="AO110" s="290" t="s">
        <v>212</v>
      </c>
      <c r="AP110" s="290" t="s">
        <v>213</v>
      </c>
      <c r="AQ110" s="290" t="s">
        <v>146</v>
      </c>
      <c r="AR110" s="291" t="s">
        <v>22</v>
      </c>
      <c r="AS110" s="291" t="s">
        <v>41</v>
      </c>
      <c r="AT110" s="291" t="s">
        <v>204</v>
      </c>
      <c r="AU110" s="291" t="s">
        <v>40</v>
      </c>
      <c r="AV110" s="291" t="s">
        <v>97</v>
      </c>
      <c r="AW110" s="291" t="s">
        <v>93</v>
      </c>
      <c r="AX110" s="291" t="s">
        <v>98</v>
      </c>
      <c r="AY110" s="291" t="s">
        <v>79</v>
      </c>
      <c r="AZ110" s="291" t="s">
        <v>48</v>
      </c>
      <c r="BA110" s="291" t="s">
        <v>205</v>
      </c>
      <c r="BB110" s="291" t="s">
        <v>206</v>
      </c>
      <c r="BC110" s="291" t="s">
        <v>207</v>
      </c>
      <c r="BD110" s="291" t="s">
        <v>208</v>
      </c>
      <c r="BE110" s="291" t="s">
        <v>209</v>
      </c>
      <c r="BF110" s="292" t="s">
        <v>214</v>
      </c>
      <c r="BG110" s="292" t="s">
        <v>215</v>
      </c>
    </row>
    <row r="111" spans="1:59" ht="18.75" customHeight="1">
      <c r="A111" s="293" t="s">
        <v>470</v>
      </c>
      <c r="B111" s="294" t="s">
        <v>471</v>
      </c>
      <c r="C111" s="293">
        <v>902950</v>
      </c>
      <c r="D111" s="295" t="s">
        <v>178</v>
      </c>
      <c r="E111" s="318"/>
      <c r="F111" s="308" t="s">
        <v>407</v>
      </c>
      <c r="G111" s="297"/>
      <c r="H111" s="319"/>
      <c r="I111" s="318" t="s">
        <v>48</v>
      </c>
      <c r="J111" s="319"/>
      <c r="K111" s="319"/>
      <c r="L111" s="318" t="s">
        <v>48</v>
      </c>
      <c r="M111" s="297"/>
      <c r="N111" s="297"/>
      <c r="O111" s="318" t="s">
        <v>48</v>
      </c>
      <c r="P111" s="319"/>
      <c r="Q111" s="319"/>
      <c r="R111" s="318" t="s">
        <v>48</v>
      </c>
      <c r="S111" s="298"/>
      <c r="T111" s="298"/>
      <c r="U111" s="298" t="s">
        <v>48</v>
      </c>
      <c r="V111" s="318"/>
      <c r="W111" s="319"/>
      <c r="X111" s="318" t="s">
        <v>48</v>
      </c>
      <c r="Y111" s="298"/>
      <c r="Z111" s="318"/>
      <c r="AA111" s="298" t="s">
        <v>48</v>
      </c>
      <c r="AB111" s="298"/>
      <c r="AC111" s="319"/>
      <c r="AD111" s="318" t="s">
        <v>48</v>
      </c>
      <c r="AE111" s="318"/>
      <c r="AF111" s="318"/>
      <c r="AG111" s="318" t="s">
        <v>48</v>
      </c>
      <c r="AH111" s="298"/>
      <c r="AJ111" s="301">
        <f aca="true" t="shared" si="108" ref="AJ111:AJ124">$AJ$2-BF111</f>
        <v>114</v>
      </c>
      <c r="AK111" s="302">
        <f aca="true" t="shared" si="109" ref="AK111:AK124">(BG111-AJ111)</f>
        <v>-18</v>
      </c>
      <c r="AL111" s="289"/>
      <c r="AM111" s="290"/>
      <c r="AN111" s="290"/>
      <c r="AO111" s="290"/>
      <c r="AP111" s="290"/>
      <c r="AQ111" s="290"/>
      <c r="AR111" s="291">
        <f aca="true" t="shared" si="110" ref="AR111:AR124">COUNTIF(A111:AE111,"M")</f>
        <v>0</v>
      </c>
      <c r="AS111" s="291">
        <f aca="true" t="shared" si="111" ref="AS111:AS124">COUNTIF(A111:AE111,"T")</f>
        <v>0</v>
      </c>
      <c r="AT111" s="291">
        <f aca="true" t="shared" si="112" ref="AT111:AT124">COUNTIF(A111:AE111,"D")</f>
        <v>0</v>
      </c>
      <c r="AU111" s="291">
        <f aca="true" t="shared" si="113" ref="AU111:AU124">COUNTIF(A111:AE111,"P")</f>
        <v>0</v>
      </c>
      <c r="AV111" s="291">
        <f aca="true" t="shared" si="114" ref="AV111:AV124">COUNTIF(A111:AE111,"M/T")</f>
        <v>0</v>
      </c>
      <c r="AW111" s="291">
        <f aca="true" t="shared" si="115" ref="AW111:AW124">COUNTIF(A111:AE111,"I/I")</f>
        <v>0</v>
      </c>
      <c r="AX111" s="291">
        <f aca="true" t="shared" si="116" ref="AX111:AX124">COUNTIF(A111:AE111,"I")</f>
        <v>0</v>
      </c>
      <c r="AY111" s="291">
        <f aca="true" t="shared" si="117" ref="AY111:AY124">COUNTIF(A111:AE111,"I²")</f>
        <v>0</v>
      </c>
      <c r="AZ111" s="291">
        <f aca="true" t="shared" si="118" ref="AZ111:AZ124">COUNTIF(A111:AE111,"SN")</f>
        <v>8</v>
      </c>
      <c r="BA111" s="291">
        <f aca="true" t="shared" si="119" ref="BA111:BA124">COUNTIF(A111:AE111,"Ma")</f>
        <v>0</v>
      </c>
      <c r="BB111" s="291">
        <f aca="true" t="shared" si="120" ref="BB111:BB124">COUNTIF(A111:AE111,"Ta")</f>
        <v>0</v>
      </c>
      <c r="BC111" s="291">
        <f aca="true" t="shared" si="121" ref="BC111:BC124">COUNTIF(A111:AE111,"Da")</f>
        <v>0</v>
      </c>
      <c r="BD111" s="291">
        <f aca="true" t="shared" si="122" ref="BD111:BD124">COUNTIF(A111:AE111,"T/N")</f>
        <v>0</v>
      </c>
      <c r="BE111" s="291">
        <f aca="true" t="shared" si="123" ref="BE111:BE124">COUNTIF(A111:AE111,"M/N")</f>
        <v>0</v>
      </c>
      <c r="BF111" s="291">
        <f aca="true" t="shared" si="124" ref="BF111:BF124">((AN111*6)+(AO111*6)+(AP111*6)+(AQ111)+(AM111*6))</f>
        <v>0</v>
      </c>
      <c r="BG111" s="303">
        <f aca="true" t="shared" si="125" ref="BG111:BG124">(AR111*6)+(AS111*6)+(AT111*8)+(AU111*12)+(AV111*12)+(AW111*12)+(AX111*6)+(AY111*6)+(AZ111*12)+(BA111*6)+(BB111*6)+(BC111*8)+(BD111*18)+(BE111*18)</f>
        <v>96</v>
      </c>
    </row>
    <row r="112" spans="1:59" ht="18.75" customHeight="1">
      <c r="A112" s="293" t="s">
        <v>472</v>
      </c>
      <c r="B112" s="294" t="s">
        <v>473</v>
      </c>
      <c r="C112" s="293" t="s">
        <v>222</v>
      </c>
      <c r="D112" s="295"/>
      <c r="E112" s="318"/>
      <c r="F112" s="298" t="s">
        <v>48</v>
      </c>
      <c r="G112" s="297"/>
      <c r="H112" s="319"/>
      <c r="I112" s="318" t="s">
        <v>48</v>
      </c>
      <c r="J112" s="319"/>
      <c r="K112" s="319"/>
      <c r="L112" s="318" t="s">
        <v>48</v>
      </c>
      <c r="M112" s="297"/>
      <c r="N112" s="297"/>
      <c r="O112" s="318" t="s">
        <v>48</v>
      </c>
      <c r="P112" s="319"/>
      <c r="Q112" s="319"/>
      <c r="R112" s="318" t="s">
        <v>48</v>
      </c>
      <c r="S112" s="298"/>
      <c r="T112" s="298"/>
      <c r="U112" s="298" t="s">
        <v>48</v>
      </c>
      <c r="V112" s="318"/>
      <c r="W112" s="319"/>
      <c r="X112" s="318" t="s">
        <v>48</v>
      </c>
      <c r="Y112" s="298"/>
      <c r="Z112" s="318"/>
      <c r="AA112" s="298" t="s">
        <v>49</v>
      </c>
      <c r="AB112" s="298"/>
      <c r="AC112" s="319"/>
      <c r="AD112" s="318" t="s">
        <v>48</v>
      </c>
      <c r="AE112" s="318"/>
      <c r="AF112" s="318"/>
      <c r="AG112" s="318" t="s">
        <v>48</v>
      </c>
      <c r="AH112" s="331"/>
      <c r="AJ112" s="301">
        <f t="shared" si="108"/>
        <v>114</v>
      </c>
      <c r="AK112" s="302">
        <f t="shared" si="109"/>
        <v>-12</v>
      </c>
      <c r="AL112" s="289"/>
      <c r="AM112" s="290"/>
      <c r="AN112" s="290"/>
      <c r="AO112" s="290"/>
      <c r="AP112" s="290"/>
      <c r="AQ112" s="290"/>
      <c r="AR112" s="291">
        <f t="shared" si="110"/>
        <v>0</v>
      </c>
      <c r="AS112" s="291">
        <f t="shared" si="111"/>
        <v>0</v>
      </c>
      <c r="AT112" s="291">
        <f t="shared" si="112"/>
        <v>0</v>
      </c>
      <c r="AU112" s="291">
        <f t="shared" si="113"/>
        <v>0</v>
      </c>
      <c r="AV112" s="291">
        <f t="shared" si="114"/>
        <v>0</v>
      </c>
      <c r="AW112" s="291">
        <f t="shared" si="115"/>
        <v>0</v>
      </c>
      <c r="AX112" s="291">
        <f t="shared" si="116"/>
        <v>1</v>
      </c>
      <c r="AY112" s="291">
        <f t="shared" si="117"/>
        <v>0</v>
      </c>
      <c r="AZ112" s="291">
        <f t="shared" si="118"/>
        <v>8</v>
      </c>
      <c r="BA112" s="291">
        <f t="shared" si="119"/>
        <v>0</v>
      </c>
      <c r="BB112" s="291">
        <f t="shared" si="120"/>
        <v>0</v>
      </c>
      <c r="BC112" s="291">
        <f t="shared" si="121"/>
        <v>0</v>
      </c>
      <c r="BD112" s="291">
        <f t="shared" si="122"/>
        <v>0</v>
      </c>
      <c r="BE112" s="291">
        <f t="shared" si="123"/>
        <v>0</v>
      </c>
      <c r="BF112" s="291">
        <f t="shared" si="124"/>
        <v>0</v>
      </c>
      <c r="BG112" s="303">
        <f t="shared" si="125"/>
        <v>102</v>
      </c>
    </row>
    <row r="113" spans="1:59" ht="18.75" customHeight="1">
      <c r="A113" s="293" t="s">
        <v>474</v>
      </c>
      <c r="B113" s="294" t="s">
        <v>475</v>
      </c>
      <c r="C113" s="293" t="s">
        <v>222</v>
      </c>
      <c r="D113" s="295" t="s">
        <v>178</v>
      </c>
      <c r="E113" s="319"/>
      <c r="F113" s="298" t="s">
        <v>48</v>
      </c>
      <c r="G113" s="297"/>
      <c r="H113" s="319"/>
      <c r="I113" s="318" t="s">
        <v>49</v>
      </c>
      <c r="J113" s="319"/>
      <c r="K113" s="319"/>
      <c r="L113" s="318" t="s">
        <v>48</v>
      </c>
      <c r="M113" s="297"/>
      <c r="N113" s="297"/>
      <c r="O113" s="318" t="s">
        <v>48</v>
      </c>
      <c r="P113" s="319"/>
      <c r="Q113" s="319"/>
      <c r="R113" s="318" t="s">
        <v>48</v>
      </c>
      <c r="S113" s="298"/>
      <c r="T113" s="298"/>
      <c r="U113" s="298" t="s">
        <v>48</v>
      </c>
      <c r="V113" s="318"/>
      <c r="W113" s="319"/>
      <c r="X113" s="318" t="s">
        <v>48</v>
      </c>
      <c r="Y113" s="298"/>
      <c r="Z113" s="318"/>
      <c r="AA113" s="298" t="s">
        <v>48</v>
      </c>
      <c r="AB113" s="298"/>
      <c r="AC113" s="319"/>
      <c r="AD113" s="318" t="s">
        <v>48</v>
      </c>
      <c r="AE113" s="318"/>
      <c r="AF113" s="318"/>
      <c r="AG113" s="318" t="s">
        <v>48</v>
      </c>
      <c r="AH113" s="298"/>
      <c r="AJ113" s="301">
        <f t="shared" si="108"/>
        <v>114</v>
      </c>
      <c r="AK113" s="302">
        <f t="shared" si="109"/>
        <v>-12</v>
      </c>
      <c r="AL113" s="289"/>
      <c r="AM113" s="290"/>
      <c r="AN113" s="290"/>
      <c r="AO113" s="290"/>
      <c r="AP113" s="290"/>
      <c r="AQ113" s="290"/>
      <c r="AR113" s="291">
        <f t="shared" si="110"/>
        <v>0</v>
      </c>
      <c r="AS113" s="291">
        <f t="shared" si="111"/>
        <v>0</v>
      </c>
      <c r="AT113" s="291">
        <f t="shared" si="112"/>
        <v>0</v>
      </c>
      <c r="AU113" s="291">
        <f t="shared" si="113"/>
        <v>0</v>
      </c>
      <c r="AV113" s="291">
        <f t="shared" si="114"/>
        <v>0</v>
      </c>
      <c r="AW113" s="291">
        <f t="shared" si="115"/>
        <v>0</v>
      </c>
      <c r="AX113" s="291">
        <f t="shared" si="116"/>
        <v>1</v>
      </c>
      <c r="AY113" s="291">
        <f t="shared" si="117"/>
        <v>0</v>
      </c>
      <c r="AZ113" s="291">
        <f t="shared" si="118"/>
        <v>8</v>
      </c>
      <c r="BA113" s="291">
        <f t="shared" si="119"/>
        <v>0</v>
      </c>
      <c r="BB113" s="291">
        <f t="shared" si="120"/>
        <v>0</v>
      </c>
      <c r="BC113" s="291">
        <f t="shared" si="121"/>
        <v>0</v>
      </c>
      <c r="BD113" s="291">
        <f t="shared" si="122"/>
        <v>0</v>
      </c>
      <c r="BE113" s="291">
        <f t="shared" si="123"/>
        <v>0</v>
      </c>
      <c r="BF113" s="291">
        <f t="shared" si="124"/>
        <v>0</v>
      </c>
      <c r="BG113" s="303">
        <f t="shared" si="125"/>
        <v>102</v>
      </c>
    </row>
    <row r="114" spans="1:59" ht="18.75" customHeight="1">
      <c r="A114" s="293" t="s">
        <v>476</v>
      </c>
      <c r="B114" s="294" t="s">
        <v>477</v>
      </c>
      <c r="C114" s="293">
        <v>731470</v>
      </c>
      <c r="D114" s="295" t="s">
        <v>178</v>
      </c>
      <c r="E114" s="319"/>
      <c r="F114" s="298" t="s">
        <v>48</v>
      </c>
      <c r="G114" s="297"/>
      <c r="H114" s="319"/>
      <c r="I114" s="318" t="s">
        <v>48</v>
      </c>
      <c r="J114" s="300" t="s">
        <v>48</v>
      </c>
      <c r="K114" s="319"/>
      <c r="L114" s="318" t="s">
        <v>48</v>
      </c>
      <c r="M114" s="297"/>
      <c r="N114" s="298" t="s">
        <v>48</v>
      </c>
      <c r="O114" s="318" t="s">
        <v>48</v>
      </c>
      <c r="P114" s="319"/>
      <c r="Q114" s="319"/>
      <c r="R114" s="318" t="s">
        <v>48</v>
      </c>
      <c r="S114" s="298"/>
      <c r="T114" s="298"/>
      <c r="U114" s="298"/>
      <c r="V114" s="318"/>
      <c r="W114" s="319"/>
      <c r="X114" s="308" t="s">
        <v>407</v>
      </c>
      <c r="Y114" s="298"/>
      <c r="Z114" s="318"/>
      <c r="AA114" s="298" t="s">
        <v>48</v>
      </c>
      <c r="AB114" s="298"/>
      <c r="AC114" s="319"/>
      <c r="AD114" s="318" t="s">
        <v>48</v>
      </c>
      <c r="AE114" s="318"/>
      <c r="AF114" s="318" t="s">
        <v>48</v>
      </c>
      <c r="AG114" s="318"/>
      <c r="AH114" s="298"/>
      <c r="AJ114" s="301">
        <f t="shared" si="108"/>
        <v>114</v>
      </c>
      <c r="AK114" s="302">
        <f t="shared" si="109"/>
        <v>-6</v>
      </c>
      <c r="AL114" s="289"/>
      <c r="AM114" s="290"/>
      <c r="AN114" s="290"/>
      <c r="AO114" s="290"/>
      <c r="AP114" s="290"/>
      <c r="AQ114" s="290"/>
      <c r="AR114" s="291">
        <f t="shared" si="110"/>
        <v>0</v>
      </c>
      <c r="AS114" s="291">
        <f t="shared" si="111"/>
        <v>0</v>
      </c>
      <c r="AT114" s="291">
        <f t="shared" si="112"/>
        <v>0</v>
      </c>
      <c r="AU114" s="291">
        <f t="shared" si="113"/>
        <v>0</v>
      </c>
      <c r="AV114" s="291">
        <f t="shared" si="114"/>
        <v>0</v>
      </c>
      <c r="AW114" s="291">
        <f t="shared" si="115"/>
        <v>0</v>
      </c>
      <c r="AX114" s="291">
        <f t="shared" si="116"/>
        <v>0</v>
      </c>
      <c r="AY114" s="291">
        <f t="shared" si="117"/>
        <v>0</v>
      </c>
      <c r="AZ114" s="291">
        <f t="shared" si="118"/>
        <v>9</v>
      </c>
      <c r="BA114" s="291">
        <f t="shared" si="119"/>
        <v>0</v>
      </c>
      <c r="BB114" s="291">
        <f t="shared" si="120"/>
        <v>0</v>
      </c>
      <c r="BC114" s="291">
        <f t="shared" si="121"/>
        <v>0</v>
      </c>
      <c r="BD114" s="291">
        <f t="shared" si="122"/>
        <v>0</v>
      </c>
      <c r="BE114" s="291">
        <f t="shared" si="123"/>
        <v>0</v>
      </c>
      <c r="BF114" s="291">
        <f t="shared" si="124"/>
        <v>0</v>
      </c>
      <c r="BG114" s="303">
        <f t="shared" si="125"/>
        <v>108</v>
      </c>
    </row>
    <row r="115" spans="1:59" ht="18.75" customHeight="1">
      <c r="A115" s="293">
        <v>422681</v>
      </c>
      <c r="B115" s="294" t="s">
        <v>478</v>
      </c>
      <c r="C115" s="293" t="s">
        <v>222</v>
      </c>
      <c r="D115" s="295" t="s">
        <v>178</v>
      </c>
      <c r="E115" s="318"/>
      <c r="F115" s="298"/>
      <c r="G115" s="297"/>
      <c r="H115" s="318" t="s">
        <v>48</v>
      </c>
      <c r="I115" s="318"/>
      <c r="J115" s="318"/>
      <c r="K115" s="319"/>
      <c r="L115" s="318" t="s">
        <v>48</v>
      </c>
      <c r="M115" s="297"/>
      <c r="N115" s="297"/>
      <c r="O115" s="318"/>
      <c r="P115" s="318" t="s">
        <v>48</v>
      </c>
      <c r="Q115" s="319"/>
      <c r="R115" s="318" t="s">
        <v>48</v>
      </c>
      <c r="S115" s="298"/>
      <c r="T115" s="298" t="s">
        <v>48</v>
      </c>
      <c r="U115" s="298"/>
      <c r="V115" s="318"/>
      <c r="W115" s="319"/>
      <c r="X115" s="318" t="s">
        <v>48</v>
      </c>
      <c r="Y115" s="298"/>
      <c r="Z115" s="318" t="s">
        <v>48</v>
      </c>
      <c r="AA115" s="298"/>
      <c r="AB115" s="298" t="s">
        <v>49</v>
      </c>
      <c r="AC115" s="319"/>
      <c r="AD115" s="318" t="s">
        <v>48</v>
      </c>
      <c r="AE115" s="318"/>
      <c r="AF115" s="318"/>
      <c r="AG115" s="318"/>
      <c r="AH115" s="298" t="s">
        <v>48</v>
      </c>
      <c r="AJ115" s="301">
        <f t="shared" si="108"/>
        <v>114</v>
      </c>
      <c r="AK115" s="302">
        <f t="shared" si="109"/>
        <v>-12</v>
      </c>
      <c r="AL115" s="289"/>
      <c r="AM115" s="290"/>
      <c r="AN115" s="290"/>
      <c r="AO115" s="290"/>
      <c r="AP115" s="290"/>
      <c r="AQ115" s="290"/>
      <c r="AR115" s="291">
        <f t="shared" si="110"/>
        <v>0</v>
      </c>
      <c r="AS115" s="291">
        <f t="shared" si="111"/>
        <v>0</v>
      </c>
      <c r="AT115" s="291">
        <f t="shared" si="112"/>
        <v>0</v>
      </c>
      <c r="AU115" s="291">
        <f t="shared" si="113"/>
        <v>0</v>
      </c>
      <c r="AV115" s="291">
        <f t="shared" si="114"/>
        <v>0</v>
      </c>
      <c r="AW115" s="291">
        <f t="shared" si="115"/>
        <v>0</v>
      </c>
      <c r="AX115" s="291">
        <f t="shared" si="116"/>
        <v>1</v>
      </c>
      <c r="AY115" s="291">
        <f t="shared" si="117"/>
        <v>0</v>
      </c>
      <c r="AZ115" s="291">
        <f t="shared" si="118"/>
        <v>8</v>
      </c>
      <c r="BA115" s="291">
        <f t="shared" si="119"/>
        <v>0</v>
      </c>
      <c r="BB115" s="291">
        <f t="shared" si="120"/>
        <v>0</v>
      </c>
      <c r="BC115" s="291">
        <f t="shared" si="121"/>
        <v>0</v>
      </c>
      <c r="BD115" s="291">
        <f t="shared" si="122"/>
        <v>0</v>
      </c>
      <c r="BE115" s="291">
        <f t="shared" si="123"/>
        <v>0</v>
      </c>
      <c r="BF115" s="291">
        <f t="shared" si="124"/>
        <v>0</v>
      </c>
      <c r="BG115" s="303">
        <f t="shared" si="125"/>
        <v>102</v>
      </c>
    </row>
    <row r="116" spans="1:59" ht="18.75" customHeight="1">
      <c r="A116" s="293">
        <v>424170</v>
      </c>
      <c r="B116" s="294" t="s">
        <v>479</v>
      </c>
      <c r="C116" s="293" t="s">
        <v>222</v>
      </c>
      <c r="D116" s="295"/>
      <c r="E116" s="318"/>
      <c r="F116" s="298" t="s">
        <v>48</v>
      </c>
      <c r="G116" s="297"/>
      <c r="H116" s="319"/>
      <c r="I116" s="318" t="s">
        <v>48</v>
      </c>
      <c r="J116" s="319"/>
      <c r="K116" s="319"/>
      <c r="L116" s="318" t="s">
        <v>48</v>
      </c>
      <c r="M116" s="320" t="s">
        <v>226</v>
      </c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J116" s="301">
        <f t="shared" si="108"/>
        <v>114</v>
      </c>
      <c r="AK116" s="302">
        <f t="shared" si="109"/>
        <v>-78</v>
      </c>
      <c r="AL116" s="289"/>
      <c r="AM116" s="290"/>
      <c r="AN116" s="290"/>
      <c r="AO116" s="290"/>
      <c r="AP116" s="290"/>
      <c r="AQ116" s="290"/>
      <c r="AR116" s="291">
        <f t="shared" si="110"/>
        <v>0</v>
      </c>
      <c r="AS116" s="291">
        <f t="shared" si="111"/>
        <v>0</v>
      </c>
      <c r="AT116" s="291">
        <f t="shared" si="112"/>
        <v>0</v>
      </c>
      <c r="AU116" s="291">
        <f t="shared" si="113"/>
        <v>0</v>
      </c>
      <c r="AV116" s="291">
        <f t="shared" si="114"/>
        <v>0</v>
      </c>
      <c r="AW116" s="291">
        <f t="shared" si="115"/>
        <v>0</v>
      </c>
      <c r="AX116" s="291">
        <f t="shared" si="116"/>
        <v>0</v>
      </c>
      <c r="AY116" s="291">
        <f t="shared" si="117"/>
        <v>0</v>
      </c>
      <c r="AZ116" s="291">
        <f t="shared" si="118"/>
        <v>3</v>
      </c>
      <c r="BA116" s="291">
        <f t="shared" si="119"/>
        <v>0</v>
      </c>
      <c r="BB116" s="291">
        <f t="shared" si="120"/>
        <v>0</v>
      </c>
      <c r="BC116" s="291">
        <f t="shared" si="121"/>
        <v>0</v>
      </c>
      <c r="BD116" s="291">
        <f t="shared" si="122"/>
        <v>0</v>
      </c>
      <c r="BE116" s="291">
        <f t="shared" si="123"/>
        <v>0</v>
      </c>
      <c r="BF116" s="291">
        <f t="shared" si="124"/>
        <v>0</v>
      </c>
      <c r="BG116" s="303">
        <f t="shared" si="125"/>
        <v>36</v>
      </c>
    </row>
    <row r="117" spans="1:59" ht="18.75" customHeight="1">
      <c r="A117" s="293" t="s">
        <v>480</v>
      </c>
      <c r="B117" s="294" t="s">
        <v>481</v>
      </c>
      <c r="C117" s="293" t="s">
        <v>423</v>
      </c>
      <c r="D117" s="295" t="s">
        <v>178</v>
      </c>
      <c r="E117" s="319"/>
      <c r="F117" s="298" t="s">
        <v>48</v>
      </c>
      <c r="G117" s="298" t="s">
        <v>48</v>
      </c>
      <c r="H117" s="319"/>
      <c r="I117" s="318" t="s">
        <v>48</v>
      </c>
      <c r="J117" s="318" t="s">
        <v>48</v>
      </c>
      <c r="K117" s="319"/>
      <c r="L117" s="318" t="s">
        <v>48</v>
      </c>
      <c r="M117" s="297"/>
      <c r="N117" s="297"/>
      <c r="O117" s="318" t="s">
        <v>48</v>
      </c>
      <c r="P117" s="319"/>
      <c r="Q117" s="319"/>
      <c r="R117" s="318"/>
      <c r="S117" s="298"/>
      <c r="T117" s="298"/>
      <c r="U117" s="298"/>
      <c r="V117" s="318"/>
      <c r="W117" s="319"/>
      <c r="X117" s="318" t="s">
        <v>48</v>
      </c>
      <c r="Y117" s="298"/>
      <c r="Z117" s="318"/>
      <c r="AA117" s="308" t="s">
        <v>407</v>
      </c>
      <c r="AB117" s="298"/>
      <c r="AC117" s="319"/>
      <c r="AD117" s="318" t="s">
        <v>48</v>
      </c>
      <c r="AE117" s="300" t="s">
        <v>48</v>
      </c>
      <c r="AF117" s="318"/>
      <c r="AG117" s="318" t="s">
        <v>48</v>
      </c>
      <c r="AH117" s="298"/>
      <c r="AJ117" s="301">
        <f t="shared" si="108"/>
        <v>114</v>
      </c>
      <c r="AK117" s="302">
        <f t="shared" si="109"/>
        <v>-6</v>
      </c>
      <c r="AL117" s="289"/>
      <c r="AM117" s="290"/>
      <c r="AN117" s="290"/>
      <c r="AO117" s="290"/>
      <c r="AP117" s="290"/>
      <c r="AQ117" s="290"/>
      <c r="AR117" s="291">
        <f t="shared" si="110"/>
        <v>0</v>
      </c>
      <c r="AS117" s="291">
        <f t="shared" si="111"/>
        <v>0</v>
      </c>
      <c r="AT117" s="291">
        <f t="shared" si="112"/>
        <v>0</v>
      </c>
      <c r="AU117" s="291">
        <f t="shared" si="113"/>
        <v>0</v>
      </c>
      <c r="AV117" s="291">
        <f t="shared" si="114"/>
        <v>0</v>
      </c>
      <c r="AW117" s="291">
        <f t="shared" si="115"/>
        <v>0</v>
      </c>
      <c r="AX117" s="291">
        <f t="shared" si="116"/>
        <v>0</v>
      </c>
      <c r="AY117" s="291">
        <f t="shared" si="117"/>
        <v>0</v>
      </c>
      <c r="AZ117" s="291">
        <f t="shared" si="118"/>
        <v>9</v>
      </c>
      <c r="BA117" s="291">
        <f t="shared" si="119"/>
        <v>0</v>
      </c>
      <c r="BB117" s="291">
        <f t="shared" si="120"/>
        <v>0</v>
      </c>
      <c r="BC117" s="291">
        <f t="shared" si="121"/>
        <v>0</v>
      </c>
      <c r="BD117" s="291">
        <f t="shared" si="122"/>
        <v>0</v>
      </c>
      <c r="BE117" s="291">
        <f t="shared" si="123"/>
        <v>0</v>
      </c>
      <c r="BF117" s="291">
        <f t="shared" si="124"/>
        <v>0</v>
      </c>
      <c r="BG117" s="303">
        <f t="shared" si="125"/>
        <v>108</v>
      </c>
    </row>
    <row r="118" spans="1:59" ht="18.75" customHeight="1">
      <c r="A118" s="293" t="s">
        <v>482</v>
      </c>
      <c r="B118" s="312" t="s">
        <v>483</v>
      </c>
      <c r="C118" s="293" t="s">
        <v>222</v>
      </c>
      <c r="D118" s="295" t="s">
        <v>178</v>
      </c>
      <c r="E118" s="319"/>
      <c r="F118" s="298" t="s">
        <v>48</v>
      </c>
      <c r="G118" s="297"/>
      <c r="H118" s="319"/>
      <c r="I118" s="318" t="s">
        <v>48</v>
      </c>
      <c r="J118" s="319"/>
      <c r="K118" s="319"/>
      <c r="L118" s="318" t="s">
        <v>48</v>
      </c>
      <c r="M118" s="297"/>
      <c r="N118" s="297"/>
      <c r="O118" s="318" t="s">
        <v>48</v>
      </c>
      <c r="P118" s="319"/>
      <c r="Q118" s="319"/>
      <c r="R118" s="318" t="s">
        <v>49</v>
      </c>
      <c r="S118" s="298"/>
      <c r="T118" s="298"/>
      <c r="U118" s="298" t="s">
        <v>48</v>
      </c>
      <c r="V118" s="318"/>
      <c r="W118" s="319"/>
      <c r="X118" s="318" t="s">
        <v>48</v>
      </c>
      <c r="Y118" s="298"/>
      <c r="Z118" s="318"/>
      <c r="AA118" s="298" t="s">
        <v>48</v>
      </c>
      <c r="AB118" s="298"/>
      <c r="AC118" s="319"/>
      <c r="AD118" s="318" t="s">
        <v>48</v>
      </c>
      <c r="AE118" s="318"/>
      <c r="AF118" s="318"/>
      <c r="AG118" s="318" t="s">
        <v>48</v>
      </c>
      <c r="AH118" s="298"/>
      <c r="AJ118" s="301">
        <f t="shared" si="108"/>
        <v>114</v>
      </c>
      <c r="AK118" s="302">
        <f t="shared" si="109"/>
        <v>-12</v>
      </c>
      <c r="AL118" s="289"/>
      <c r="AM118" s="290"/>
      <c r="AN118" s="290"/>
      <c r="AO118" s="290"/>
      <c r="AP118" s="290"/>
      <c r="AQ118" s="290"/>
      <c r="AR118" s="291">
        <f t="shared" si="110"/>
        <v>0</v>
      </c>
      <c r="AS118" s="291">
        <f t="shared" si="111"/>
        <v>0</v>
      </c>
      <c r="AT118" s="291">
        <f t="shared" si="112"/>
        <v>0</v>
      </c>
      <c r="AU118" s="291">
        <f t="shared" si="113"/>
        <v>0</v>
      </c>
      <c r="AV118" s="291">
        <f t="shared" si="114"/>
        <v>0</v>
      </c>
      <c r="AW118" s="291">
        <f t="shared" si="115"/>
        <v>0</v>
      </c>
      <c r="AX118" s="291">
        <f t="shared" si="116"/>
        <v>1</v>
      </c>
      <c r="AY118" s="291">
        <f t="shared" si="117"/>
        <v>0</v>
      </c>
      <c r="AZ118" s="291">
        <f t="shared" si="118"/>
        <v>8</v>
      </c>
      <c r="BA118" s="291">
        <f t="shared" si="119"/>
        <v>0</v>
      </c>
      <c r="BB118" s="291">
        <f t="shared" si="120"/>
        <v>0</v>
      </c>
      <c r="BC118" s="291">
        <f t="shared" si="121"/>
        <v>0</v>
      </c>
      <c r="BD118" s="291">
        <f t="shared" si="122"/>
        <v>0</v>
      </c>
      <c r="BE118" s="291">
        <f t="shared" si="123"/>
        <v>0</v>
      </c>
      <c r="BF118" s="291">
        <f t="shared" si="124"/>
        <v>0</v>
      </c>
      <c r="BG118" s="303">
        <f t="shared" si="125"/>
        <v>102</v>
      </c>
    </row>
    <row r="119" spans="1:59" ht="18.75" customHeight="1">
      <c r="A119" s="293" t="s">
        <v>484</v>
      </c>
      <c r="B119" s="294" t="s">
        <v>485</v>
      </c>
      <c r="C119" s="293">
        <v>589842</v>
      </c>
      <c r="D119" s="295" t="s">
        <v>178</v>
      </c>
      <c r="E119" s="318"/>
      <c r="F119" s="298" t="s">
        <v>48</v>
      </c>
      <c r="G119" s="297"/>
      <c r="H119" s="319"/>
      <c r="I119" s="308" t="s">
        <v>407</v>
      </c>
      <c r="J119" s="319"/>
      <c r="K119" s="319"/>
      <c r="L119" s="318" t="s">
        <v>48</v>
      </c>
      <c r="M119" s="297"/>
      <c r="N119" s="297"/>
      <c r="O119" s="318" t="s">
        <v>48</v>
      </c>
      <c r="P119" s="319"/>
      <c r="Q119" s="319"/>
      <c r="R119" s="318" t="s">
        <v>48</v>
      </c>
      <c r="S119" s="298"/>
      <c r="T119" s="300" t="s">
        <v>48</v>
      </c>
      <c r="U119" s="298" t="s">
        <v>48</v>
      </c>
      <c r="V119" s="318"/>
      <c r="W119" s="319"/>
      <c r="X119" s="318" t="s">
        <v>48</v>
      </c>
      <c r="Y119" s="298"/>
      <c r="Z119" s="318"/>
      <c r="AA119" s="298" t="s">
        <v>48</v>
      </c>
      <c r="AB119" s="298"/>
      <c r="AC119" s="319"/>
      <c r="AD119" s="318" t="s">
        <v>48</v>
      </c>
      <c r="AE119" s="318"/>
      <c r="AF119" s="318"/>
      <c r="AG119" s="318" t="s">
        <v>48</v>
      </c>
      <c r="AH119" s="298"/>
      <c r="AJ119" s="301">
        <f t="shared" si="108"/>
        <v>114</v>
      </c>
      <c r="AK119" s="302">
        <f t="shared" si="109"/>
        <v>-6</v>
      </c>
      <c r="AL119" s="289"/>
      <c r="AM119" s="290"/>
      <c r="AN119" s="290"/>
      <c r="AO119" s="290"/>
      <c r="AP119" s="290"/>
      <c r="AQ119" s="290"/>
      <c r="AR119" s="291">
        <f t="shared" si="110"/>
        <v>0</v>
      </c>
      <c r="AS119" s="291">
        <f t="shared" si="111"/>
        <v>0</v>
      </c>
      <c r="AT119" s="291">
        <f t="shared" si="112"/>
        <v>0</v>
      </c>
      <c r="AU119" s="291">
        <f t="shared" si="113"/>
        <v>0</v>
      </c>
      <c r="AV119" s="291">
        <f t="shared" si="114"/>
        <v>0</v>
      </c>
      <c r="AW119" s="291">
        <f t="shared" si="115"/>
        <v>0</v>
      </c>
      <c r="AX119" s="291">
        <f t="shared" si="116"/>
        <v>0</v>
      </c>
      <c r="AY119" s="291">
        <f t="shared" si="117"/>
        <v>0</v>
      </c>
      <c r="AZ119" s="291">
        <f t="shared" si="118"/>
        <v>9</v>
      </c>
      <c r="BA119" s="291">
        <f t="shared" si="119"/>
        <v>0</v>
      </c>
      <c r="BB119" s="291">
        <f t="shared" si="120"/>
        <v>0</v>
      </c>
      <c r="BC119" s="291">
        <f t="shared" si="121"/>
        <v>0</v>
      </c>
      <c r="BD119" s="291">
        <f t="shared" si="122"/>
        <v>0</v>
      </c>
      <c r="BE119" s="291">
        <f t="shared" si="123"/>
        <v>0</v>
      </c>
      <c r="BF119" s="291">
        <f t="shared" si="124"/>
        <v>0</v>
      </c>
      <c r="BG119" s="303">
        <f t="shared" si="125"/>
        <v>108</v>
      </c>
    </row>
    <row r="120" spans="1:59" ht="18.75" customHeight="1">
      <c r="A120" s="293" t="s">
        <v>486</v>
      </c>
      <c r="B120" s="294" t="s">
        <v>487</v>
      </c>
      <c r="C120" s="293" t="s">
        <v>488</v>
      </c>
      <c r="D120" s="295" t="s">
        <v>178</v>
      </c>
      <c r="E120" s="319"/>
      <c r="F120" s="298" t="s">
        <v>48</v>
      </c>
      <c r="G120" s="297"/>
      <c r="H120" s="319"/>
      <c r="I120" s="318" t="s">
        <v>48</v>
      </c>
      <c r="J120" s="319"/>
      <c r="K120" s="319"/>
      <c r="L120" s="308" t="s">
        <v>407</v>
      </c>
      <c r="M120" s="298" t="s">
        <v>48</v>
      </c>
      <c r="N120" s="297"/>
      <c r="O120" s="318" t="s">
        <v>48</v>
      </c>
      <c r="P120" s="319"/>
      <c r="Q120" s="319"/>
      <c r="R120" s="318" t="s">
        <v>48</v>
      </c>
      <c r="S120" s="298"/>
      <c r="T120" s="298"/>
      <c r="U120" s="298"/>
      <c r="V120" s="318"/>
      <c r="W120" s="319"/>
      <c r="X120" s="318" t="s">
        <v>48</v>
      </c>
      <c r="Y120" s="298"/>
      <c r="Z120" s="318"/>
      <c r="AA120" s="298" t="s">
        <v>48</v>
      </c>
      <c r="AB120" s="298"/>
      <c r="AC120" s="319"/>
      <c r="AD120" s="318" t="s">
        <v>48</v>
      </c>
      <c r="AE120" s="318"/>
      <c r="AF120" s="318"/>
      <c r="AG120" s="318" t="s">
        <v>48</v>
      </c>
      <c r="AH120" s="300" t="s">
        <v>48</v>
      </c>
      <c r="AJ120" s="301">
        <f t="shared" si="108"/>
        <v>114</v>
      </c>
      <c r="AK120" s="302">
        <f t="shared" si="109"/>
        <v>-18</v>
      </c>
      <c r="AL120" s="289"/>
      <c r="AM120" s="290"/>
      <c r="AN120" s="290"/>
      <c r="AO120" s="290"/>
      <c r="AP120" s="290"/>
      <c r="AQ120" s="290"/>
      <c r="AR120" s="291">
        <f t="shared" si="110"/>
        <v>0</v>
      </c>
      <c r="AS120" s="291">
        <f t="shared" si="111"/>
        <v>0</v>
      </c>
      <c r="AT120" s="291">
        <f t="shared" si="112"/>
        <v>0</v>
      </c>
      <c r="AU120" s="291">
        <f t="shared" si="113"/>
        <v>0</v>
      </c>
      <c r="AV120" s="291">
        <f t="shared" si="114"/>
        <v>0</v>
      </c>
      <c r="AW120" s="291">
        <f t="shared" si="115"/>
        <v>0</v>
      </c>
      <c r="AX120" s="291">
        <f t="shared" si="116"/>
        <v>0</v>
      </c>
      <c r="AY120" s="291">
        <f t="shared" si="117"/>
        <v>0</v>
      </c>
      <c r="AZ120" s="291">
        <f t="shared" si="118"/>
        <v>8</v>
      </c>
      <c r="BA120" s="291">
        <f t="shared" si="119"/>
        <v>0</v>
      </c>
      <c r="BB120" s="291">
        <f t="shared" si="120"/>
        <v>0</v>
      </c>
      <c r="BC120" s="291">
        <f t="shared" si="121"/>
        <v>0</v>
      </c>
      <c r="BD120" s="291">
        <f t="shared" si="122"/>
        <v>0</v>
      </c>
      <c r="BE120" s="291">
        <f t="shared" si="123"/>
        <v>0</v>
      </c>
      <c r="BF120" s="291">
        <f t="shared" si="124"/>
        <v>0</v>
      </c>
      <c r="BG120" s="303">
        <f t="shared" si="125"/>
        <v>96</v>
      </c>
    </row>
    <row r="121" spans="1:59" ht="18.75" customHeight="1">
      <c r="A121" s="293" t="s">
        <v>489</v>
      </c>
      <c r="B121" s="294" t="s">
        <v>490</v>
      </c>
      <c r="C121" s="293">
        <v>344524</v>
      </c>
      <c r="D121" s="295" t="s">
        <v>178</v>
      </c>
      <c r="E121" s="318"/>
      <c r="F121" s="298" t="s">
        <v>48</v>
      </c>
      <c r="G121" s="297"/>
      <c r="H121" s="319"/>
      <c r="I121" s="318" t="s">
        <v>48</v>
      </c>
      <c r="J121" s="319"/>
      <c r="K121" s="319"/>
      <c r="L121" s="318" t="s">
        <v>48</v>
      </c>
      <c r="M121" s="297"/>
      <c r="N121" s="297"/>
      <c r="O121" s="308" t="s">
        <v>407</v>
      </c>
      <c r="P121" s="319"/>
      <c r="Q121" s="319"/>
      <c r="R121" s="318" t="s">
        <v>48</v>
      </c>
      <c r="S121" s="298"/>
      <c r="T121" s="298"/>
      <c r="U121" s="298" t="s">
        <v>48</v>
      </c>
      <c r="V121" s="300" t="s">
        <v>48</v>
      </c>
      <c r="W121" s="319"/>
      <c r="X121" s="318" t="s">
        <v>48</v>
      </c>
      <c r="Y121" s="298"/>
      <c r="Z121" s="318"/>
      <c r="AA121" s="298" t="s">
        <v>48</v>
      </c>
      <c r="AB121" s="298"/>
      <c r="AC121" s="319"/>
      <c r="AD121" s="318" t="s">
        <v>48</v>
      </c>
      <c r="AE121" s="318"/>
      <c r="AF121" s="318"/>
      <c r="AG121" s="318" t="s">
        <v>48</v>
      </c>
      <c r="AH121" s="298"/>
      <c r="AJ121" s="301">
        <f t="shared" si="108"/>
        <v>114</v>
      </c>
      <c r="AK121" s="302">
        <f t="shared" si="109"/>
        <v>-6</v>
      </c>
      <c r="AL121" s="289"/>
      <c r="AM121" s="290"/>
      <c r="AN121" s="290"/>
      <c r="AO121" s="290"/>
      <c r="AP121" s="290"/>
      <c r="AQ121" s="290"/>
      <c r="AR121" s="291">
        <f t="shared" si="110"/>
        <v>0</v>
      </c>
      <c r="AS121" s="291">
        <f t="shared" si="111"/>
        <v>0</v>
      </c>
      <c r="AT121" s="291">
        <f t="shared" si="112"/>
        <v>0</v>
      </c>
      <c r="AU121" s="291">
        <f t="shared" si="113"/>
        <v>0</v>
      </c>
      <c r="AV121" s="291">
        <f t="shared" si="114"/>
        <v>0</v>
      </c>
      <c r="AW121" s="291">
        <f t="shared" si="115"/>
        <v>0</v>
      </c>
      <c r="AX121" s="291">
        <f t="shared" si="116"/>
        <v>0</v>
      </c>
      <c r="AY121" s="291">
        <f t="shared" si="117"/>
        <v>0</v>
      </c>
      <c r="AZ121" s="291">
        <f t="shared" si="118"/>
        <v>9</v>
      </c>
      <c r="BA121" s="291">
        <f t="shared" si="119"/>
        <v>0</v>
      </c>
      <c r="BB121" s="291">
        <f t="shared" si="120"/>
        <v>0</v>
      </c>
      <c r="BC121" s="291">
        <f t="shared" si="121"/>
        <v>0</v>
      </c>
      <c r="BD121" s="291">
        <f t="shared" si="122"/>
        <v>0</v>
      </c>
      <c r="BE121" s="291">
        <f t="shared" si="123"/>
        <v>0</v>
      </c>
      <c r="BF121" s="291">
        <f t="shared" si="124"/>
        <v>0</v>
      </c>
      <c r="BG121" s="303">
        <f t="shared" si="125"/>
        <v>108</v>
      </c>
    </row>
    <row r="122" spans="1:59" ht="18.75" customHeight="1">
      <c r="A122" s="293">
        <v>426113</v>
      </c>
      <c r="B122" s="294" t="s">
        <v>491</v>
      </c>
      <c r="C122" s="293" t="s">
        <v>222</v>
      </c>
      <c r="D122" s="295"/>
      <c r="E122" s="318" t="s">
        <v>48</v>
      </c>
      <c r="F122" s="298"/>
      <c r="G122" s="297"/>
      <c r="H122" s="319"/>
      <c r="I122" s="318" t="s">
        <v>48</v>
      </c>
      <c r="J122" s="319"/>
      <c r="K122" s="319"/>
      <c r="L122" s="318" t="s">
        <v>48</v>
      </c>
      <c r="M122" s="297"/>
      <c r="N122" s="297"/>
      <c r="O122" s="318" t="s">
        <v>48</v>
      </c>
      <c r="P122" s="319"/>
      <c r="Q122" s="319"/>
      <c r="R122" s="318" t="s">
        <v>49</v>
      </c>
      <c r="S122" s="298"/>
      <c r="T122" s="298"/>
      <c r="U122" s="298" t="s">
        <v>48</v>
      </c>
      <c r="V122" s="318"/>
      <c r="W122" s="319"/>
      <c r="X122" s="318" t="s">
        <v>48</v>
      </c>
      <c r="Y122" s="298"/>
      <c r="Z122" s="318"/>
      <c r="AA122" s="298" t="s">
        <v>48</v>
      </c>
      <c r="AB122" s="298"/>
      <c r="AC122" s="319"/>
      <c r="AD122" s="318" t="s">
        <v>48</v>
      </c>
      <c r="AE122" s="318"/>
      <c r="AF122" s="318"/>
      <c r="AG122" s="318" t="s">
        <v>48</v>
      </c>
      <c r="AH122" s="298"/>
      <c r="AJ122" s="301">
        <f t="shared" si="108"/>
        <v>114</v>
      </c>
      <c r="AK122" s="302">
        <f t="shared" si="109"/>
        <v>-12</v>
      </c>
      <c r="AL122" s="289"/>
      <c r="AM122" s="290"/>
      <c r="AN122" s="290"/>
      <c r="AO122" s="290"/>
      <c r="AP122" s="290"/>
      <c r="AQ122" s="290"/>
      <c r="AR122" s="291">
        <f t="shared" si="110"/>
        <v>0</v>
      </c>
      <c r="AS122" s="291">
        <f t="shared" si="111"/>
        <v>0</v>
      </c>
      <c r="AT122" s="291">
        <f t="shared" si="112"/>
        <v>0</v>
      </c>
      <c r="AU122" s="291">
        <f t="shared" si="113"/>
        <v>0</v>
      </c>
      <c r="AV122" s="291">
        <f t="shared" si="114"/>
        <v>0</v>
      </c>
      <c r="AW122" s="291">
        <f t="shared" si="115"/>
        <v>0</v>
      </c>
      <c r="AX122" s="291">
        <f t="shared" si="116"/>
        <v>1</v>
      </c>
      <c r="AY122" s="291">
        <f t="shared" si="117"/>
        <v>0</v>
      </c>
      <c r="AZ122" s="291">
        <f t="shared" si="118"/>
        <v>8</v>
      </c>
      <c r="BA122" s="291">
        <f t="shared" si="119"/>
        <v>0</v>
      </c>
      <c r="BB122" s="291">
        <f t="shared" si="120"/>
        <v>0</v>
      </c>
      <c r="BC122" s="291">
        <f t="shared" si="121"/>
        <v>0</v>
      </c>
      <c r="BD122" s="291">
        <f t="shared" si="122"/>
        <v>0</v>
      </c>
      <c r="BE122" s="291">
        <f t="shared" si="123"/>
        <v>0</v>
      </c>
      <c r="BF122" s="291">
        <f t="shared" si="124"/>
        <v>0</v>
      </c>
      <c r="BG122" s="303">
        <f t="shared" si="125"/>
        <v>102</v>
      </c>
    </row>
    <row r="123" spans="1:59" ht="18.75" customHeight="1">
      <c r="A123" s="293" t="s">
        <v>492</v>
      </c>
      <c r="B123" s="294" t="s">
        <v>493</v>
      </c>
      <c r="C123" s="293">
        <v>708696</v>
      </c>
      <c r="D123" s="295" t="s">
        <v>178</v>
      </c>
      <c r="E123" s="319"/>
      <c r="F123" s="298" t="s">
        <v>48</v>
      </c>
      <c r="G123" s="297"/>
      <c r="H123" s="319"/>
      <c r="I123" s="318" t="s">
        <v>48</v>
      </c>
      <c r="J123" s="319"/>
      <c r="K123" s="319"/>
      <c r="L123" s="318" t="s">
        <v>48</v>
      </c>
      <c r="M123" s="297"/>
      <c r="N123" s="297"/>
      <c r="O123" s="318" t="s">
        <v>48</v>
      </c>
      <c r="P123" s="319"/>
      <c r="Q123" s="319"/>
      <c r="R123" s="318" t="s">
        <v>48</v>
      </c>
      <c r="S123" s="298"/>
      <c r="T123" s="298"/>
      <c r="U123" s="308" t="s">
        <v>407</v>
      </c>
      <c r="V123" s="300" t="s">
        <v>48</v>
      </c>
      <c r="W123" s="319"/>
      <c r="X123" s="318" t="s">
        <v>48</v>
      </c>
      <c r="Y123" s="298"/>
      <c r="Z123" s="318"/>
      <c r="AA123" s="298" t="s">
        <v>48</v>
      </c>
      <c r="AB123" s="298"/>
      <c r="AC123" s="319"/>
      <c r="AD123" s="318" t="s">
        <v>48</v>
      </c>
      <c r="AE123" s="318"/>
      <c r="AF123" s="318"/>
      <c r="AG123" s="318" t="s">
        <v>48</v>
      </c>
      <c r="AH123" s="298"/>
      <c r="AJ123" s="301">
        <f t="shared" si="108"/>
        <v>114</v>
      </c>
      <c r="AK123" s="302">
        <f t="shared" si="109"/>
        <v>-6</v>
      </c>
      <c r="AL123" s="289"/>
      <c r="AM123" s="290"/>
      <c r="AN123" s="290"/>
      <c r="AO123" s="290"/>
      <c r="AP123" s="290"/>
      <c r="AQ123" s="290"/>
      <c r="AR123" s="291">
        <f t="shared" si="110"/>
        <v>0</v>
      </c>
      <c r="AS123" s="291">
        <f t="shared" si="111"/>
        <v>0</v>
      </c>
      <c r="AT123" s="291">
        <f t="shared" si="112"/>
        <v>0</v>
      </c>
      <c r="AU123" s="291">
        <f t="shared" si="113"/>
        <v>0</v>
      </c>
      <c r="AV123" s="291">
        <f t="shared" si="114"/>
        <v>0</v>
      </c>
      <c r="AW123" s="291">
        <f t="shared" si="115"/>
        <v>0</v>
      </c>
      <c r="AX123" s="291">
        <f t="shared" si="116"/>
        <v>0</v>
      </c>
      <c r="AY123" s="291">
        <f t="shared" si="117"/>
        <v>0</v>
      </c>
      <c r="AZ123" s="291">
        <f t="shared" si="118"/>
        <v>9</v>
      </c>
      <c r="BA123" s="291">
        <f t="shared" si="119"/>
        <v>0</v>
      </c>
      <c r="BB123" s="291">
        <f t="shared" si="120"/>
        <v>0</v>
      </c>
      <c r="BC123" s="291">
        <f t="shared" si="121"/>
        <v>0</v>
      </c>
      <c r="BD123" s="291">
        <f t="shared" si="122"/>
        <v>0</v>
      </c>
      <c r="BE123" s="291">
        <f t="shared" si="123"/>
        <v>0</v>
      </c>
      <c r="BF123" s="291">
        <f t="shared" si="124"/>
        <v>0</v>
      </c>
      <c r="BG123" s="303">
        <f t="shared" si="125"/>
        <v>108</v>
      </c>
    </row>
    <row r="124" spans="1:59" ht="18.75" customHeight="1">
      <c r="A124" s="293">
        <v>422690</v>
      </c>
      <c r="B124" s="294" t="s">
        <v>494</v>
      </c>
      <c r="C124" s="293" t="s">
        <v>222</v>
      </c>
      <c r="D124" s="295" t="s">
        <v>178</v>
      </c>
      <c r="E124" s="318"/>
      <c r="F124" s="298" t="s">
        <v>49</v>
      </c>
      <c r="G124" s="297"/>
      <c r="H124" s="319"/>
      <c r="I124" s="318" t="s">
        <v>48</v>
      </c>
      <c r="J124" s="319"/>
      <c r="K124" s="319"/>
      <c r="L124" s="318" t="s">
        <v>48</v>
      </c>
      <c r="M124" s="297"/>
      <c r="N124" s="297"/>
      <c r="O124" s="318" t="s">
        <v>48</v>
      </c>
      <c r="P124" s="319"/>
      <c r="Q124" s="319"/>
      <c r="R124" s="318" t="s">
        <v>48</v>
      </c>
      <c r="S124" s="298"/>
      <c r="T124" s="298"/>
      <c r="U124" s="298" t="s">
        <v>48</v>
      </c>
      <c r="V124" s="318"/>
      <c r="W124" s="319"/>
      <c r="X124" s="318" t="s">
        <v>48</v>
      </c>
      <c r="Y124" s="298"/>
      <c r="Z124" s="318"/>
      <c r="AA124" s="298" t="s">
        <v>48</v>
      </c>
      <c r="AB124" s="298"/>
      <c r="AC124" s="319"/>
      <c r="AD124" s="318" t="s">
        <v>48</v>
      </c>
      <c r="AE124" s="318"/>
      <c r="AF124" s="318"/>
      <c r="AG124" s="318" t="s">
        <v>48</v>
      </c>
      <c r="AH124" s="298"/>
      <c r="AJ124" s="301">
        <f t="shared" si="108"/>
        <v>114</v>
      </c>
      <c r="AK124" s="302">
        <f t="shared" si="109"/>
        <v>-12</v>
      </c>
      <c r="AL124" s="289"/>
      <c r="AM124" s="290"/>
      <c r="AN124" s="290"/>
      <c r="AO124" s="290"/>
      <c r="AP124" s="290"/>
      <c r="AQ124" s="290"/>
      <c r="AR124" s="291">
        <f t="shared" si="110"/>
        <v>0</v>
      </c>
      <c r="AS124" s="291">
        <f t="shared" si="111"/>
        <v>0</v>
      </c>
      <c r="AT124" s="291">
        <f t="shared" si="112"/>
        <v>0</v>
      </c>
      <c r="AU124" s="291">
        <f t="shared" si="113"/>
        <v>0</v>
      </c>
      <c r="AV124" s="291">
        <f t="shared" si="114"/>
        <v>0</v>
      </c>
      <c r="AW124" s="291">
        <f t="shared" si="115"/>
        <v>0</v>
      </c>
      <c r="AX124" s="291">
        <f t="shared" si="116"/>
        <v>1</v>
      </c>
      <c r="AY124" s="291">
        <f t="shared" si="117"/>
        <v>0</v>
      </c>
      <c r="AZ124" s="291">
        <f t="shared" si="118"/>
        <v>8</v>
      </c>
      <c r="BA124" s="291">
        <f t="shared" si="119"/>
        <v>0</v>
      </c>
      <c r="BB124" s="291">
        <f t="shared" si="120"/>
        <v>0</v>
      </c>
      <c r="BC124" s="291">
        <f t="shared" si="121"/>
        <v>0</v>
      </c>
      <c r="BD124" s="291">
        <f t="shared" si="122"/>
        <v>0</v>
      </c>
      <c r="BE124" s="291">
        <f t="shared" si="123"/>
        <v>0</v>
      </c>
      <c r="BF124" s="291">
        <f t="shared" si="124"/>
        <v>0</v>
      </c>
      <c r="BG124" s="303">
        <f t="shared" si="125"/>
        <v>102</v>
      </c>
    </row>
    <row r="125" spans="1:34" ht="18.75" customHeight="1">
      <c r="A125" s="285" t="s">
        <v>437</v>
      </c>
      <c r="B125" s="286" t="s">
        <v>2</v>
      </c>
      <c r="C125" s="286" t="s">
        <v>129</v>
      </c>
      <c r="D125" s="314" t="s">
        <v>4</v>
      </c>
      <c r="E125" s="287">
        <v>1</v>
      </c>
      <c r="F125" s="287">
        <v>2</v>
      </c>
      <c r="G125" s="287">
        <v>3</v>
      </c>
      <c r="H125" s="287">
        <v>4</v>
      </c>
      <c r="I125" s="287">
        <v>5</v>
      </c>
      <c r="J125" s="287">
        <v>6</v>
      </c>
      <c r="K125" s="287">
        <v>7</v>
      </c>
      <c r="L125" s="287">
        <v>8</v>
      </c>
      <c r="M125" s="287">
        <v>9</v>
      </c>
      <c r="N125" s="287">
        <v>10</v>
      </c>
      <c r="O125" s="287">
        <v>11</v>
      </c>
      <c r="P125" s="287">
        <v>12</v>
      </c>
      <c r="Q125" s="287">
        <v>13</v>
      </c>
      <c r="R125" s="287">
        <v>14</v>
      </c>
      <c r="S125" s="287">
        <v>15</v>
      </c>
      <c r="T125" s="287">
        <v>16</v>
      </c>
      <c r="U125" s="287">
        <v>17</v>
      </c>
      <c r="V125" s="287">
        <v>18</v>
      </c>
      <c r="W125" s="287">
        <v>19</v>
      </c>
      <c r="X125" s="287">
        <v>20</v>
      </c>
      <c r="Y125" s="287">
        <v>21</v>
      </c>
      <c r="Z125" s="287">
        <v>22</v>
      </c>
      <c r="AA125" s="287">
        <v>23</v>
      </c>
      <c r="AB125" s="287">
        <v>24</v>
      </c>
      <c r="AC125" s="287">
        <v>25</v>
      </c>
      <c r="AD125" s="287">
        <v>26</v>
      </c>
      <c r="AE125" s="287">
        <v>27</v>
      </c>
      <c r="AF125" s="287">
        <v>28</v>
      </c>
      <c r="AG125" s="287">
        <v>29</v>
      </c>
      <c r="AH125" s="287">
        <v>30</v>
      </c>
    </row>
    <row r="126" spans="1:59" ht="18.75" customHeight="1">
      <c r="A126" s="285"/>
      <c r="B126" s="286" t="s">
        <v>267</v>
      </c>
      <c r="C126" s="286" t="s">
        <v>203</v>
      </c>
      <c r="D126" s="315"/>
      <c r="E126" s="287" t="s">
        <v>9</v>
      </c>
      <c r="F126" s="287" t="s">
        <v>10</v>
      </c>
      <c r="G126" s="287" t="s">
        <v>11</v>
      </c>
      <c r="H126" s="287" t="s">
        <v>12</v>
      </c>
      <c r="I126" s="287" t="s">
        <v>13</v>
      </c>
      <c r="J126" s="287" t="s">
        <v>14</v>
      </c>
      <c r="K126" s="287" t="s">
        <v>15</v>
      </c>
      <c r="L126" s="287" t="s">
        <v>9</v>
      </c>
      <c r="M126" s="287" t="s">
        <v>10</v>
      </c>
      <c r="N126" s="287" t="s">
        <v>11</v>
      </c>
      <c r="O126" s="287" t="s">
        <v>12</v>
      </c>
      <c r="P126" s="287" t="s">
        <v>13</v>
      </c>
      <c r="Q126" s="287" t="s">
        <v>14</v>
      </c>
      <c r="R126" s="287" t="s">
        <v>15</v>
      </c>
      <c r="S126" s="287" t="s">
        <v>9</v>
      </c>
      <c r="T126" s="287" t="s">
        <v>10</v>
      </c>
      <c r="U126" s="287" t="s">
        <v>11</v>
      </c>
      <c r="V126" s="287" t="s">
        <v>12</v>
      </c>
      <c r="W126" s="287" t="s">
        <v>13</v>
      </c>
      <c r="X126" s="287" t="s">
        <v>14</v>
      </c>
      <c r="Y126" s="287" t="s">
        <v>15</v>
      </c>
      <c r="Z126" s="287" t="s">
        <v>9</v>
      </c>
      <c r="AA126" s="287" t="s">
        <v>10</v>
      </c>
      <c r="AB126" s="287" t="s">
        <v>11</v>
      </c>
      <c r="AC126" s="287" t="s">
        <v>12</v>
      </c>
      <c r="AD126" s="287" t="s">
        <v>13</v>
      </c>
      <c r="AE126" s="287" t="s">
        <v>14</v>
      </c>
      <c r="AF126" s="287" t="s">
        <v>15</v>
      </c>
      <c r="AG126" s="287" t="s">
        <v>9</v>
      </c>
      <c r="AH126" s="287" t="s">
        <v>10</v>
      </c>
      <c r="AJ126" s="288" t="s">
        <v>5</v>
      </c>
      <c r="AK126" s="288" t="s">
        <v>7</v>
      </c>
      <c r="AL126" s="289"/>
      <c r="AM126" s="290" t="s">
        <v>210</v>
      </c>
      <c r="AN126" s="290" t="s">
        <v>211</v>
      </c>
      <c r="AO126" s="290" t="s">
        <v>212</v>
      </c>
      <c r="AP126" s="290" t="s">
        <v>213</v>
      </c>
      <c r="AQ126" s="290" t="s">
        <v>146</v>
      </c>
      <c r="AR126" s="291" t="s">
        <v>22</v>
      </c>
      <c r="AS126" s="291" t="s">
        <v>41</v>
      </c>
      <c r="AT126" s="291" t="s">
        <v>204</v>
      </c>
      <c r="AU126" s="291" t="s">
        <v>40</v>
      </c>
      <c r="AV126" s="291" t="s">
        <v>97</v>
      </c>
      <c r="AW126" s="291" t="s">
        <v>93</v>
      </c>
      <c r="AX126" s="291" t="s">
        <v>98</v>
      </c>
      <c r="AY126" s="291" t="s">
        <v>79</v>
      </c>
      <c r="AZ126" s="291" t="s">
        <v>48</v>
      </c>
      <c r="BA126" s="291" t="s">
        <v>205</v>
      </c>
      <c r="BB126" s="291" t="s">
        <v>206</v>
      </c>
      <c r="BC126" s="291" t="s">
        <v>207</v>
      </c>
      <c r="BD126" s="291" t="s">
        <v>208</v>
      </c>
      <c r="BE126" s="291" t="s">
        <v>209</v>
      </c>
      <c r="BF126" s="292" t="s">
        <v>214</v>
      </c>
      <c r="BG126" s="292" t="s">
        <v>215</v>
      </c>
    </row>
    <row r="127" spans="1:59" ht="18.75" customHeight="1">
      <c r="A127" s="294">
        <v>426997</v>
      </c>
      <c r="B127" s="294" t="s">
        <v>495</v>
      </c>
      <c r="C127" s="293"/>
      <c r="D127" s="295" t="s">
        <v>178</v>
      </c>
      <c r="E127" s="318" t="s">
        <v>49</v>
      </c>
      <c r="F127" s="298"/>
      <c r="G127" s="298"/>
      <c r="H127" s="318" t="s">
        <v>49</v>
      </c>
      <c r="I127" s="318" t="s">
        <v>49</v>
      </c>
      <c r="J127" s="318"/>
      <c r="K127" s="318" t="s">
        <v>49</v>
      </c>
      <c r="L127" s="318" t="s">
        <v>49</v>
      </c>
      <c r="M127" s="298"/>
      <c r="N127" s="298" t="s">
        <v>49</v>
      </c>
      <c r="O127" s="318" t="s">
        <v>49</v>
      </c>
      <c r="P127" s="318" t="s">
        <v>49</v>
      </c>
      <c r="Q127" s="318"/>
      <c r="R127" s="318" t="s">
        <v>49</v>
      </c>
      <c r="S127" s="298"/>
      <c r="T127" s="297"/>
      <c r="U127" s="298" t="s">
        <v>49</v>
      </c>
      <c r="V127" s="318" t="s">
        <v>49</v>
      </c>
      <c r="W127" s="318" t="s">
        <v>49</v>
      </c>
      <c r="X127" s="318"/>
      <c r="Y127" s="298" t="s">
        <v>49</v>
      </c>
      <c r="Z127" s="318" t="s">
        <v>49</v>
      </c>
      <c r="AA127" s="298"/>
      <c r="AB127" s="298"/>
      <c r="AC127" s="318" t="s">
        <v>49</v>
      </c>
      <c r="AD127" s="318" t="s">
        <v>49</v>
      </c>
      <c r="AE127" s="318" t="s">
        <v>49</v>
      </c>
      <c r="AF127" s="318" t="s">
        <v>49</v>
      </c>
      <c r="AG127" s="318" t="s">
        <v>49</v>
      </c>
      <c r="AH127" s="298"/>
      <c r="AJ127" s="301">
        <f>$AJ$2-BF127</f>
        <v>114</v>
      </c>
      <c r="AK127" s="302">
        <f>(BG127-AJ127)</f>
        <v>-12</v>
      </c>
      <c r="AL127" s="289"/>
      <c r="AM127" s="290"/>
      <c r="AN127" s="290"/>
      <c r="AO127" s="290"/>
      <c r="AP127" s="290"/>
      <c r="AQ127" s="290"/>
      <c r="AR127" s="291">
        <f>COUNTIF(A127:AE127,"M")</f>
        <v>0</v>
      </c>
      <c r="AS127" s="291">
        <f>COUNTIF(A127:AE127,"T")</f>
        <v>0</v>
      </c>
      <c r="AT127" s="291">
        <f>COUNTIF(A127:AE127,"D")</f>
        <v>0</v>
      </c>
      <c r="AU127" s="291">
        <f>COUNTIF(A127:AE127,"P")</f>
        <v>0</v>
      </c>
      <c r="AV127" s="291">
        <f>COUNTIF(A127:AE127,"M/T")</f>
        <v>0</v>
      </c>
      <c r="AW127" s="291">
        <f>COUNTIF(A127:AE127,"I/I")</f>
        <v>0</v>
      </c>
      <c r="AX127" s="291">
        <f>COUNTIF(A127:AE127,"I")</f>
        <v>17</v>
      </c>
      <c r="AY127" s="291">
        <f>COUNTIF(A127:AE127,"I²")</f>
        <v>0</v>
      </c>
      <c r="AZ127" s="291">
        <f>COUNTIF(A127:AE127,"SN")</f>
        <v>0</v>
      </c>
      <c r="BA127" s="291">
        <f>COUNTIF(A127:AE127,"Ma")</f>
        <v>0</v>
      </c>
      <c r="BB127" s="291">
        <f>COUNTIF(A127:AE127,"Ta")</f>
        <v>0</v>
      </c>
      <c r="BC127" s="291">
        <f>COUNTIF(A127:AE127,"Da")</f>
        <v>0</v>
      </c>
      <c r="BD127" s="291">
        <f>COUNTIF(A127:AE127,"T/N")</f>
        <v>0</v>
      </c>
      <c r="BE127" s="291">
        <f>COUNTIF(A127:AE127,"M/N")</f>
        <v>0</v>
      </c>
      <c r="BF127" s="291">
        <f>((AN127*6)+(AO127*6)+(AP127*6)+(AQ127)+(AM127*6))</f>
        <v>0</v>
      </c>
      <c r="BG127" s="303">
        <f>(AR127*6)+(AS127*6)+(AT127*8)+(AU127*12)+(AV127*12)+(AW127*12)+(AX127*6)+(AY127*6)+(AZ127*12)+(BA127*6)+(BB127*6)+(BC127*8)+(BD127*18)+(BE127*18)</f>
        <v>102</v>
      </c>
    </row>
    <row r="128" spans="33:34" ht="15.75" customHeight="1">
      <c r="AG128" s="238"/>
      <c r="AH128" s="238"/>
    </row>
    <row r="65536" ht="12.75" customHeight="1"/>
  </sheetData>
  <sheetProtection selectLockedCells="1" selectUnlockedCells="1"/>
  <mergeCells count="25">
    <mergeCell ref="A1:AH1"/>
    <mergeCell ref="A2:AH2"/>
    <mergeCell ref="A3:AH3"/>
    <mergeCell ref="D4:D5"/>
    <mergeCell ref="E9:N9"/>
    <mergeCell ref="R10:AH10"/>
    <mergeCell ref="G13:AH13"/>
    <mergeCell ref="P14:AH14"/>
    <mergeCell ref="G20:AH20"/>
    <mergeCell ref="D25:D26"/>
    <mergeCell ref="G37:AH37"/>
    <mergeCell ref="G38:AH38"/>
    <mergeCell ref="R39:AH39"/>
    <mergeCell ref="X40:AH40"/>
    <mergeCell ref="I49:R49"/>
    <mergeCell ref="E51:P51"/>
    <mergeCell ref="G59:AH59"/>
    <mergeCell ref="G60:AH60"/>
    <mergeCell ref="D67:D68"/>
    <mergeCell ref="E79:M79"/>
    <mergeCell ref="M86:AH86"/>
    <mergeCell ref="AF89:AH89"/>
    <mergeCell ref="E93:O93"/>
    <mergeCell ref="E103:H103"/>
    <mergeCell ref="M116:AH116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/>
  <cp:lastPrinted>2020-04-01T19:02:51Z</cp:lastPrinted>
  <dcterms:created xsi:type="dcterms:W3CDTF">2020-09-09T18:53:03Z</dcterms:created>
  <dcterms:modified xsi:type="dcterms:W3CDTF">2022-03-28T15:52:18Z</dcterms:modified>
  <cp:category/>
  <cp:version/>
  <cp:contentType/>
  <cp:contentStatus/>
  <cp:revision>41</cp:revision>
</cp:coreProperties>
</file>